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SP - Templates\3 PreAward - PI\"/>
    </mc:Choice>
  </mc:AlternateContent>
  <xr:revisionPtr revIDLastSave="0" documentId="13_ncr:1_{7A5E5CA6-0388-4F6B-8D0B-2847C9478835}" xr6:coauthVersionLast="47" xr6:coauthVersionMax="47" xr10:uidLastSave="{00000000-0000-0000-0000-000000000000}"/>
  <workbookProtection lockStructure="1"/>
  <bookViews>
    <workbookView xWindow="10452" yWindow="1356" windowWidth="17280" windowHeight="8964" xr2:uid="{00000000-000D-0000-FFFF-FFFF00000000}"/>
  </bookViews>
  <sheets>
    <sheet name="Year 1" sheetId="8" r:id="rId1"/>
    <sheet name="Year 2" sheetId="9" r:id="rId2"/>
    <sheet name="Year 3" sheetId="10" r:id="rId3"/>
    <sheet name="Year 4" sheetId="11" r:id="rId4"/>
    <sheet name="Year 5" sheetId="12" r:id="rId5"/>
    <sheet name="Summary" sheetId="13" r:id="rId6"/>
  </sheets>
  <definedNames>
    <definedName name="_xlnm.Print_Area" localSheetId="5">Summary!$A$1:$J$92</definedName>
    <definedName name="_xlnm.Print_Area" localSheetId="0">'Year 1'!$A$1:$J$92</definedName>
    <definedName name="_xlnm.Print_Area" localSheetId="1">'Year 2'!$A$1:$J$92</definedName>
    <definedName name="_xlnm.Print_Area" localSheetId="2">'Year 3'!$A$1:$J$92</definedName>
    <definedName name="_xlnm.Print_Area" localSheetId="3">'Year 4'!$A$1:$J$92</definedName>
    <definedName name="_xlnm.Print_Area" localSheetId="4">'Year 5'!$A$1:$J$92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1" i="8" l="1"/>
  <c r="I91" i="9"/>
  <c r="I91" i="13"/>
  <c r="H91" i="12"/>
  <c r="H91" i="11"/>
  <c r="I91" i="10"/>
  <c r="H91" i="10"/>
  <c r="G91" i="12"/>
  <c r="G91" i="11"/>
  <c r="G91" i="10"/>
  <c r="G91" i="9"/>
  <c r="H91" i="9"/>
  <c r="G91" i="8"/>
  <c r="F91" i="12"/>
  <c r="F91" i="11"/>
  <c r="F91" i="10"/>
  <c r="F91" i="9"/>
  <c r="F91" i="8"/>
  <c r="H91" i="8"/>
  <c r="C7" i="12"/>
  <c r="C7" i="11"/>
  <c r="C7" i="10"/>
  <c r="C7" i="9"/>
  <c r="B80" i="13"/>
  <c r="B81" i="13"/>
  <c r="B82" i="13"/>
  <c r="B83" i="13"/>
  <c r="B84" i="13"/>
  <c r="B85" i="13"/>
  <c r="B86" i="13"/>
  <c r="B87" i="13"/>
  <c r="B79" i="13"/>
  <c r="B75" i="13"/>
  <c r="B74" i="13"/>
  <c r="E53" i="11"/>
  <c r="F88" i="10"/>
  <c r="E64" i="10"/>
  <c r="E61" i="10"/>
  <c r="E53" i="10"/>
  <c r="E53" i="9"/>
  <c r="I58" i="13"/>
  <c r="I59" i="13"/>
  <c r="H58" i="13"/>
  <c r="H59" i="13"/>
  <c r="G58" i="13"/>
  <c r="G59" i="13"/>
  <c r="F58" i="13"/>
  <c r="F59" i="13"/>
  <c r="F33" i="8"/>
  <c r="I21" i="12"/>
  <c r="I20" i="12"/>
  <c r="I22" i="12"/>
  <c r="I23" i="12"/>
  <c r="I16" i="12"/>
  <c r="I17" i="12"/>
  <c r="I18" i="12"/>
  <c r="I13" i="12"/>
  <c r="B80" i="12"/>
  <c r="B81" i="12"/>
  <c r="B82" i="12"/>
  <c r="B83" i="12"/>
  <c r="B84" i="12"/>
  <c r="B85" i="12"/>
  <c r="B86" i="12"/>
  <c r="B87" i="12"/>
  <c r="B79" i="12"/>
  <c r="B75" i="12"/>
  <c r="B74" i="12"/>
  <c r="B71" i="13"/>
  <c r="B72" i="13"/>
  <c r="B70" i="13"/>
  <c r="B66" i="13"/>
  <c r="B67" i="13"/>
  <c r="B68" i="13"/>
  <c r="B65" i="13"/>
  <c r="B63" i="13"/>
  <c r="B62" i="13"/>
  <c r="C55" i="13"/>
  <c r="C56" i="13"/>
  <c r="C57" i="13"/>
  <c r="C58" i="13"/>
  <c r="C59" i="13"/>
  <c r="C60" i="13"/>
  <c r="B55" i="13"/>
  <c r="B56" i="13"/>
  <c r="B57" i="13"/>
  <c r="B58" i="13"/>
  <c r="B59" i="13"/>
  <c r="B60" i="13"/>
  <c r="B54" i="13"/>
  <c r="B77" i="12"/>
  <c r="B71" i="12"/>
  <c r="B72" i="12"/>
  <c r="B70" i="12"/>
  <c r="B66" i="12"/>
  <c r="B67" i="12"/>
  <c r="B68" i="12"/>
  <c r="B65" i="12"/>
  <c r="B63" i="12"/>
  <c r="B62" i="12"/>
  <c r="I70" i="11"/>
  <c r="I71" i="11"/>
  <c r="I72" i="11"/>
  <c r="I75" i="11"/>
  <c r="B80" i="11"/>
  <c r="B81" i="11"/>
  <c r="B82" i="11"/>
  <c r="B83" i="11"/>
  <c r="B84" i="11"/>
  <c r="B85" i="11"/>
  <c r="B86" i="11"/>
  <c r="B87" i="11"/>
  <c r="B79" i="11"/>
  <c r="B77" i="11"/>
  <c r="B75" i="11"/>
  <c r="B74" i="11"/>
  <c r="B71" i="11"/>
  <c r="B72" i="11"/>
  <c r="B70" i="11"/>
  <c r="B66" i="11"/>
  <c r="B67" i="11"/>
  <c r="B68" i="11"/>
  <c r="B65" i="11"/>
  <c r="B63" i="11"/>
  <c r="B62" i="11"/>
  <c r="B80" i="10"/>
  <c r="B81" i="10"/>
  <c r="B82" i="10"/>
  <c r="B83" i="10"/>
  <c r="B84" i="10"/>
  <c r="B85" i="10"/>
  <c r="B86" i="10"/>
  <c r="B87" i="10"/>
  <c r="B79" i="10"/>
  <c r="B77" i="10"/>
  <c r="B75" i="10"/>
  <c r="B74" i="10"/>
  <c r="B71" i="10"/>
  <c r="B72" i="10"/>
  <c r="B70" i="10"/>
  <c r="B66" i="10"/>
  <c r="B67" i="10"/>
  <c r="B68" i="10"/>
  <c r="B65" i="10"/>
  <c r="C63" i="10"/>
  <c r="B63" i="10"/>
  <c r="B62" i="10"/>
  <c r="B55" i="10"/>
  <c r="B56" i="10"/>
  <c r="B57" i="10"/>
  <c r="B58" i="10"/>
  <c r="B59" i="10"/>
  <c r="B60" i="10"/>
  <c r="B80" i="9"/>
  <c r="B81" i="9"/>
  <c r="B82" i="9"/>
  <c r="B83" i="9"/>
  <c r="B84" i="9"/>
  <c r="B85" i="9"/>
  <c r="B86" i="9"/>
  <c r="B87" i="9"/>
  <c r="B79" i="9"/>
  <c r="B77" i="9"/>
  <c r="B75" i="9"/>
  <c r="B74" i="9"/>
  <c r="B71" i="9"/>
  <c r="B72" i="9"/>
  <c r="B70" i="9"/>
  <c r="B66" i="9"/>
  <c r="B67" i="9"/>
  <c r="B68" i="9"/>
  <c r="B65" i="9"/>
  <c r="B63" i="9"/>
  <c r="B62" i="9"/>
  <c r="B47" i="13"/>
  <c r="B48" i="13"/>
  <c r="B49" i="13"/>
  <c r="B50" i="13"/>
  <c r="B46" i="13"/>
  <c r="B43" i="13"/>
  <c r="B42" i="13"/>
  <c r="B39" i="13"/>
  <c r="B33" i="13"/>
  <c r="B32" i="13"/>
  <c r="B17" i="13"/>
  <c r="B18" i="13"/>
  <c r="B19" i="13"/>
  <c r="B20" i="13"/>
  <c r="B21" i="13"/>
  <c r="B22" i="13"/>
  <c r="B23" i="13"/>
  <c r="B16" i="13"/>
  <c r="B11" i="13"/>
  <c r="B12" i="13"/>
  <c r="B13" i="13"/>
  <c r="B10" i="13"/>
  <c r="B47" i="12"/>
  <c r="B48" i="12"/>
  <c r="B49" i="12"/>
  <c r="B50" i="12"/>
  <c r="B46" i="12"/>
  <c r="B43" i="12"/>
  <c r="B42" i="12"/>
  <c r="B39" i="12"/>
  <c r="B32" i="12"/>
  <c r="B17" i="12"/>
  <c r="B18" i="12"/>
  <c r="B19" i="12"/>
  <c r="B20" i="12"/>
  <c r="B21" i="12"/>
  <c r="B22" i="12"/>
  <c r="B23" i="12"/>
  <c r="B16" i="12"/>
  <c r="B11" i="12"/>
  <c r="B12" i="12"/>
  <c r="B13" i="12"/>
  <c r="B10" i="12"/>
  <c r="B47" i="11"/>
  <c r="B48" i="11"/>
  <c r="B49" i="11"/>
  <c r="B50" i="11"/>
  <c r="B46" i="11"/>
  <c r="B43" i="11"/>
  <c r="B42" i="11"/>
  <c r="B39" i="11"/>
  <c r="B33" i="11"/>
  <c r="B34" i="11"/>
  <c r="B32" i="11"/>
  <c r="B16" i="11"/>
  <c r="B11" i="11"/>
  <c r="B12" i="11"/>
  <c r="B13" i="11"/>
  <c r="B10" i="11"/>
  <c r="B47" i="10"/>
  <c r="B48" i="10"/>
  <c r="B49" i="10"/>
  <c r="B50" i="10"/>
  <c r="B43" i="10"/>
  <c r="B42" i="10"/>
  <c r="B39" i="10"/>
  <c r="B33" i="10"/>
  <c r="B32" i="10"/>
  <c r="B17" i="10"/>
  <c r="B18" i="10"/>
  <c r="B19" i="10"/>
  <c r="B20" i="10"/>
  <c r="B21" i="10"/>
  <c r="B22" i="10"/>
  <c r="B23" i="10"/>
  <c r="B16" i="10"/>
  <c r="B11" i="10"/>
  <c r="B12" i="10"/>
  <c r="B13" i="10"/>
  <c r="B10" i="10"/>
  <c r="B47" i="9"/>
  <c r="B48" i="9"/>
  <c r="B49" i="9"/>
  <c r="B50" i="9"/>
  <c r="B43" i="9"/>
  <c r="B42" i="9"/>
  <c r="B39" i="9"/>
  <c r="B33" i="9"/>
  <c r="B32" i="9"/>
  <c r="F17" i="13"/>
  <c r="F18" i="13"/>
  <c r="F19" i="13"/>
  <c r="F20" i="13"/>
  <c r="F21" i="13"/>
  <c r="F22" i="13"/>
  <c r="F23" i="13"/>
  <c r="F11" i="13"/>
  <c r="F12" i="13"/>
  <c r="F13" i="13"/>
  <c r="F88" i="12"/>
  <c r="E78" i="12"/>
  <c r="E76" i="12"/>
  <c r="E73" i="12"/>
  <c r="E69" i="12"/>
  <c r="E64" i="12"/>
  <c r="E61" i="12"/>
  <c r="E53" i="12"/>
  <c r="I59" i="12"/>
  <c r="I58" i="12"/>
  <c r="C55" i="12"/>
  <c r="C56" i="12"/>
  <c r="C57" i="12"/>
  <c r="C58" i="12"/>
  <c r="C59" i="12"/>
  <c r="C60" i="12"/>
  <c r="B55" i="12"/>
  <c r="B56" i="12"/>
  <c r="B57" i="12"/>
  <c r="B58" i="12"/>
  <c r="B59" i="12"/>
  <c r="B60" i="12"/>
  <c r="B54" i="12"/>
  <c r="C55" i="11"/>
  <c r="C56" i="11"/>
  <c r="C57" i="11"/>
  <c r="C58" i="11"/>
  <c r="C59" i="11"/>
  <c r="C60" i="11"/>
  <c r="B55" i="11"/>
  <c r="B56" i="11"/>
  <c r="B57" i="11"/>
  <c r="B58" i="11"/>
  <c r="B59" i="11"/>
  <c r="B60" i="11"/>
  <c r="B54" i="11"/>
  <c r="C55" i="10"/>
  <c r="C56" i="10"/>
  <c r="C57" i="10"/>
  <c r="C58" i="10"/>
  <c r="C59" i="10"/>
  <c r="C60" i="10"/>
  <c r="B54" i="10"/>
  <c r="C55" i="9"/>
  <c r="C56" i="9"/>
  <c r="C57" i="9"/>
  <c r="C58" i="9"/>
  <c r="C59" i="9"/>
  <c r="C60" i="9"/>
  <c r="B55" i="9"/>
  <c r="B56" i="9"/>
  <c r="B57" i="9"/>
  <c r="B58" i="9"/>
  <c r="B59" i="9"/>
  <c r="B60" i="9"/>
  <c r="B54" i="9"/>
  <c r="I42" i="8"/>
  <c r="I39" i="8"/>
  <c r="F32" i="8"/>
  <c r="I16" i="8"/>
  <c r="I10" i="8"/>
  <c r="D13" i="13"/>
  <c r="D21" i="12"/>
  <c r="D22" i="12"/>
  <c r="D13" i="12"/>
  <c r="D13" i="11"/>
  <c r="D21" i="11"/>
  <c r="D22" i="11"/>
  <c r="D23" i="11"/>
  <c r="D21" i="10"/>
  <c r="D22" i="10"/>
  <c r="D21" i="9"/>
  <c r="D22" i="9"/>
  <c r="D13" i="9"/>
  <c r="C13" i="13"/>
  <c r="C13" i="12"/>
  <c r="C13" i="11"/>
  <c r="C13" i="10"/>
  <c r="C13" i="9"/>
  <c r="I21" i="13"/>
  <c r="I22" i="13"/>
  <c r="H21" i="13"/>
  <c r="G21" i="13"/>
  <c r="D21" i="13"/>
  <c r="C17" i="13"/>
  <c r="C18" i="13"/>
  <c r="C19" i="13"/>
  <c r="C20" i="13"/>
  <c r="C21" i="13"/>
  <c r="C22" i="13"/>
  <c r="C23" i="13"/>
  <c r="C17" i="12"/>
  <c r="C18" i="12"/>
  <c r="C19" i="12"/>
  <c r="C20" i="12"/>
  <c r="C21" i="12"/>
  <c r="C22" i="12"/>
  <c r="C23" i="12"/>
  <c r="C17" i="11"/>
  <c r="C18" i="11"/>
  <c r="C19" i="11"/>
  <c r="C20" i="11"/>
  <c r="C21" i="11"/>
  <c r="C22" i="11"/>
  <c r="C23" i="11"/>
  <c r="C17" i="10"/>
  <c r="C18" i="10"/>
  <c r="C19" i="10"/>
  <c r="C20" i="10"/>
  <c r="C21" i="10"/>
  <c r="C22" i="10"/>
  <c r="C23" i="10"/>
  <c r="C17" i="9"/>
  <c r="C18" i="9"/>
  <c r="C19" i="9"/>
  <c r="C20" i="9"/>
  <c r="C21" i="9"/>
  <c r="C22" i="9"/>
  <c r="C23" i="9"/>
  <c r="I21" i="11"/>
  <c r="I21" i="10"/>
  <c r="I21" i="9"/>
  <c r="I21" i="8"/>
  <c r="I59" i="11"/>
  <c r="I58" i="11"/>
  <c r="I59" i="10"/>
  <c r="I58" i="10"/>
  <c r="I59" i="9"/>
  <c r="I58" i="9"/>
  <c r="I58" i="8"/>
  <c r="I59" i="8"/>
  <c r="I80" i="8"/>
  <c r="I81" i="8"/>
  <c r="I80" i="9"/>
  <c r="I81" i="9"/>
  <c r="I80" i="10"/>
  <c r="I81" i="10"/>
  <c r="I80" i="11"/>
  <c r="I81" i="11"/>
  <c r="I80" i="12"/>
  <c r="I81" i="12"/>
  <c r="H80" i="13"/>
  <c r="H81" i="13"/>
  <c r="G80" i="13"/>
  <c r="G81" i="13"/>
  <c r="F80" i="13"/>
  <c r="F81" i="13"/>
  <c r="H32" i="8"/>
  <c r="I81" i="13" l="1"/>
  <c r="I80" i="13"/>
  <c r="G86" i="13" l="1"/>
  <c r="I13" i="10"/>
  <c r="I11" i="11" l="1"/>
  <c r="I12" i="11"/>
  <c r="I13" i="11"/>
  <c r="G32" i="8" l="1"/>
  <c r="I11" i="9"/>
  <c r="I12" i="9"/>
  <c r="I13" i="9"/>
  <c r="I17" i="8"/>
  <c r="I18" i="8"/>
  <c r="I19" i="8"/>
  <c r="I20" i="8"/>
  <c r="I22" i="8"/>
  <c r="I23" i="8"/>
  <c r="I11" i="8"/>
  <c r="I12" i="8"/>
  <c r="I13" i="8"/>
  <c r="D13" i="10"/>
  <c r="E91" i="13" l="1"/>
  <c r="F14" i="8" l="1"/>
  <c r="G14" i="9"/>
  <c r="F14" i="9"/>
  <c r="G14" i="10"/>
  <c r="F14" i="10"/>
  <c r="H14" i="11"/>
  <c r="G14" i="11"/>
  <c r="F14" i="11"/>
  <c r="H14" i="12"/>
  <c r="G14" i="12"/>
  <c r="F14" i="12"/>
  <c r="I13" i="13"/>
  <c r="H13" i="13"/>
  <c r="G13" i="13"/>
  <c r="H14" i="8"/>
  <c r="G14" i="8"/>
  <c r="E91" i="12" l="1"/>
  <c r="E91" i="11"/>
  <c r="E91" i="10"/>
  <c r="E91" i="9"/>
  <c r="H4" i="13" l="1"/>
  <c r="G19" i="13" l="1"/>
  <c r="G26" i="13"/>
  <c r="H33" i="8" l="1"/>
  <c r="G55" i="13" l="1"/>
  <c r="H55" i="13"/>
  <c r="F55" i="13"/>
  <c r="G33" i="8" l="1"/>
  <c r="G22" i="13"/>
  <c r="H22" i="13"/>
  <c r="D22" i="13"/>
  <c r="I22" i="11"/>
  <c r="I22" i="10"/>
  <c r="I22" i="9"/>
  <c r="H34" i="8"/>
  <c r="G34" i="8"/>
  <c r="I55" i="12"/>
  <c r="I55" i="11"/>
  <c r="I55" i="10"/>
  <c r="I55" i="9"/>
  <c r="I55" i="8"/>
  <c r="F34" i="8"/>
  <c r="I55" i="13" l="1"/>
  <c r="E33" i="10"/>
  <c r="F33" i="10" s="1"/>
  <c r="G33" i="10" l="1"/>
  <c r="E78" i="8" l="1"/>
  <c r="E69" i="8"/>
  <c r="E64" i="8"/>
  <c r="E61" i="8"/>
  <c r="E53" i="8"/>
  <c r="I33" i="8"/>
  <c r="F24" i="8"/>
  <c r="H11" i="13"/>
  <c r="G11" i="13"/>
  <c r="I34" i="8" l="1"/>
  <c r="C10" i="12"/>
  <c r="D10" i="12"/>
  <c r="E10" i="12"/>
  <c r="C11" i="12"/>
  <c r="D11" i="12"/>
  <c r="E11" i="12"/>
  <c r="C12" i="12"/>
  <c r="D12" i="12"/>
  <c r="E12" i="12"/>
  <c r="C14" i="12"/>
  <c r="C15" i="12"/>
  <c r="C16" i="12"/>
  <c r="D16" i="12"/>
  <c r="E16" i="12"/>
  <c r="D17" i="12"/>
  <c r="E17" i="12"/>
  <c r="D18" i="12"/>
  <c r="E18" i="12"/>
  <c r="D19" i="12"/>
  <c r="E19" i="12"/>
  <c r="D20" i="12"/>
  <c r="E20" i="12"/>
  <c r="D23" i="12"/>
  <c r="E23" i="12"/>
  <c r="C24" i="12"/>
  <c r="C25" i="12"/>
  <c r="E25" i="12"/>
  <c r="C26" i="12"/>
  <c r="D26" i="12"/>
  <c r="E26" i="12"/>
  <c r="C27" i="12"/>
  <c r="D27" i="12"/>
  <c r="E27" i="12"/>
  <c r="C28" i="12"/>
  <c r="C30" i="12"/>
  <c r="C31" i="12"/>
  <c r="E31" i="12"/>
  <c r="C32" i="12"/>
  <c r="D32" i="12"/>
  <c r="E32" i="12"/>
  <c r="C33" i="12"/>
  <c r="D33" i="12"/>
  <c r="E33" i="12"/>
  <c r="F33" i="12" s="1"/>
  <c r="C34" i="12"/>
  <c r="D34" i="12"/>
  <c r="E34" i="12"/>
  <c r="C35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D53" i="12"/>
  <c r="C54" i="12"/>
  <c r="D61" i="12"/>
  <c r="C62" i="12"/>
  <c r="C63" i="12"/>
  <c r="D64" i="12"/>
  <c r="C65" i="12"/>
  <c r="C66" i="12"/>
  <c r="C67" i="12"/>
  <c r="C68" i="12"/>
  <c r="D69" i="12"/>
  <c r="C70" i="12"/>
  <c r="C71" i="12"/>
  <c r="C72" i="12"/>
  <c r="D73" i="12"/>
  <c r="C74" i="12"/>
  <c r="C75" i="12"/>
  <c r="D76" i="12"/>
  <c r="C77" i="12"/>
  <c r="D78" i="12"/>
  <c r="C79" i="12"/>
  <c r="C82" i="12"/>
  <c r="C83" i="12"/>
  <c r="C84" i="12"/>
  <c r="C85" i="12"/>
  <c r="C86" i="12"/>
  <c r="C87" i="12"/>
  <c r="C88" i="12"/>
  <c r="C90" i="12"/>
  <c r="C91" i="12"/>
  <c r="C92" i="12"/>
  <c r="C10" i="13"/>
  <c r="D10" i="13"/>
  <c r="C11" i="13"/>
  <c r="D11" i="13"/>
  <c r="C12" i="13"/>
  <c r="D12" i="13"/>
  <c r="C14" i="13"/>
  <c r="D14" i="13"/>
  <c r="C15" i="13"/>
  <c r="C16" i="13"/>
  <c r="D16" i="13"/>
  <c r="D17" i="13"/>
  <c r="D18" i="13"/>
  <c r="D19" i="13"/>
  <c r="D20" i="13"/>
  <c r="D23" i="13"/>
  <c r="C24" i="13"/>
  <c r="C25" i="13"/>
  <c r="C26" i="13"/>
  <c r="D26" i="13"/>
  <c r="C27" i="13"/>
  <c r="D27" i="13"/>
  <c r="C28" i="13"/>
  <c r="C30" i="13"/>
  <c r="C31" i="13"/>
  <c r="C32" i="13"/>
  <c r="D32" i="13"/>
  <c r="C33" i="13"/>
  <c r="D33" i="13"/>
  <c r="C34" i="13"/>
  <c r="D34" i="13"/>
  <c r="C35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D53" i="13"/>
  <c r="C54" i="13"/>
  <c r="D61" i="13"/>
  <c r="C62" i="13"/>
  <c r="C63" i="13"/>
  <c r="D64" i="13"/>
  <c r="C65" i="13"/>
  <c r="C66" i="13"/>
  <c r="C67" i="13"/>
  <c r="C68" i="13"/>
  <c r="D69" i="13"/>
  <c r="C70" i="13"/>
  <c r="C71" i="13"/>
  <c r="C72" i="13"/>
  <c r="D73" i="13"/>
  <c r="C74" i="13"/>
  <c r="C75" i="13"/>
  <c r="D76" i="13"/>
  <c r="C77" i="13"/>
  <c r="D78" i="13"/>
  <c r="C79" i="13"/>
  <c r="C82" i="13"/>
  <c r="C83" i="13"/>
  <c r="C84" i="13"/>
  <c r="C85" i="13"/>
  <c r="C86" i="13"/>
  <c r="C87" i="13"/>
  <c r="C88" i="13"/>
  <c r="C90" i="13"/>
  <c r="C91" i="13"/>
  <c r="C92" i="13"/>
  <c r="C10" i="11"/>
  <c r="D10" i="11"/>
  <c r="C11" i="11"/>
  <c r="D11" i="11"/>
  <c r="C12" i="11"/>
  <c r="D12" i="11"/>
  <c r="C14" i="11"/>
  <c r="C15" i="11"/>
  <c r="C16" i="11"/>
  <c r="D16" i="11"/>
  <c r="D17" i="11"/>
  <c r="D18" i="11"/>
  <c r="D19" i="11"/>
  <c r="D20" i="11"/>
  <c r="C24" i="11"/>
  <c r="C25" i="11"/>
  <c r="C26" i="11"/>
  <c r="D26" i="11"/>
  <c r="C27" i="11"/>
  <c r="D27" i="11"/>
  <c r="C28" i="11"/>
  <c r="C30" i="11"/>
  <c r="C31" i="11"/>
  <c r="C32" i="11"/>
  <c r="D32" i="11"/>
  <c r="C33" i="11"/>
  <c r="D33" i="11"/>
  <c r="C34" i="11"/>
  <c r="D34" i="11"/>
  <c r="C35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D53" i="11"/>
  <c r="C54" i="11"/>
  <c r="D61" i="11"/>
  <c r="C62" i="11"/>
  <c r="C63" i="11"/>
  <c r="D64" i="11"/>
  <c r="C65" i="11"/>
  <c r="C66" i="11"/>
  <c r="C67" i="11"/>
  <c r="C68" i="11"/>
  <c r="D69" i="11"/>
  <c r="C70" i="11"/>
  <c r="C71" i="11"/>
  <c r="C72" i="11"/>
  <c r="D73" i="11"/>
  <c r="C74" i="11"/>
  <c r="C75" i="11"/>
  <c r="D76" i="11"/>
  <c r="C77" i="11"/>
  <c r="D78" i="11"/>
  <c r="C79" i="11"/>
  <c r="C82" i="11"/>
  <c r="C83" i="11"/>
  <c r="C84" i="11"/>
  <c r="C85" i="11"/>
  <c r="C86" i="11"/>
  <c r="C87" i="11"/>
  <c r="C88" i="11"/>
  <c r="C90" i="11"/>
  <c r="C91" i="11"/>
  <c r="C92" i="11"/>
  <c r="C10" i="10"/>
  <c r="D10" i="10"/>
  <c r="C11" i="10"/>
  <c r="D11" i="10"/>
  <c r="C12" i="10"/>
  <c r="D12" i="10"/>
  <c r="C14" i="10"/>
  <c r="C15" i="10"/>
  <c r="C16" i="10"/>
  <c r="D16" i="10"/>
  <c r="D17" i="10"/>
  <c r="D18" i="10"/>
  <c r="D19" i="10"/>
  <c r="D20" i="10"/>
  <c r="D23" i="10"/>
  <c r="C24" i="10"/>
  <c r="C25" i="10"/>
  <c r="C26" i="10"/>
  <c r="D26" i="10"/>
  <c r="C27" i="10"/>
  <c r="D27" i="10"/>
  <c r="C28" i="10"/>
  <c r="C30" i="10"/>
  <c r="C31" i="10"/>
  <c r="C32" i="10"/>
  <c r="D32" i="10"/>
  <c r="C33" i="10"/>
  <c r="D33" i="10"/>
  <c r="C34" i="10"/>
  <c r="D34" i="10"/>
  <c r="C35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D53" i="10"/>
  <c r="C54" i="10"/>
  <c r="D61" i="10"/>
  <c r="C62" i="10"/>
  <c r="D64" i="10"/>
  <c r="C65" i="10"/>
  <c r="C66" i="10"/>
  <c r="C67" i="10"/>
  <c r="C68" i="10"/>
  <c r="D69" i="10"/>
  <c r="C70" i="10"/>
  <c r="C71" i="10"/>
  <c r="C72" i="10"/>
  <c r="D73" i="10"/>
  <c r="C74" i="10"/>
  <c r="C75" i="10"/>
  <c r="D76" i="10"/>
  <c r="C77" i="10"/>
  <c r="D78" i="10"/>
  <c r="C79" i="10"/>
  <c r="C82" i="10"/>
  <c r="C83" i="10"/>
  <c r="C84" i="10"/>
  <c r="C85" i="10"/>
  <c r="C86" i="10"/>
  <c r="C87" i="10"/>
  <c r="C88" i="10"/>
  <c r="C90" i="10"/>
  <c r="C91" i="10"/>
  <c r="C92" i="10"/>
  <c r="C10" i="9"/>
  <c r="D10" i="9"/>
  <c r="C11" i="9"/>
  <c r="D11" i="9"/>
  <c r="C12" i="9"/>
  <c r="D12" i="9"/>
  <c r="C14" i="9"/>
  <c r="C15" i="9"/>
  <c r="C16" i="9"/>
  <c r="D16" i="9"/>
  <c r="D17" i="9"/>
  <c r="D18" i="9"/>
  <c r="D19" i="9"/>
  <c r="D20" i="9"/>
  <c r="D23" i="9"/>
  <c r="C24" i="9"/>
  <c r="C25" i="9"/>
  <c r="C26" i="9"/>
  <c r="D26" i="9"/>
  <c r="C27" i="9"/>
  <c r="D27" i="9"/>
  <c r="C28" i="9"/>
  <c r="C30" i="9"/>
  <c r="C31" i="9"/>
  <c r="C32" i="9"/>
  <c r="D32" i="9"/>
  <c r="C33" i="9"/>
  <c r="D33" i="9"/>
  <c r="C34" i="9"/>
  <c r="D34" i="9"/>
  <c r="C35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D53" i="9"/>
  <c r="C54" i="9"/>
  <c r="D61" i="9"/>
  <c r="C62" i="9"/>
  <c r="C63" i="9"/>
  <c r="D64" i="9"/>
  <c r="C65" i="9"/>
  <c r="C66" i="9"/>
  <c r="C67" i="9"/>
  <c r="C68" i="9"/>
  <c r="D69" i="9"/>
  <c r="C70" i="9"/>
  <c r="C71" i="9"/>
  <c r="C72" i="9"/>
  <c r="D73" i="9"/>
  <c r="C74" i="9"/>
  <c r="C75" i="9"/>
  <c r="D76" i="9"/>
  <c r="C77" i="9"/>
  <c r="D78" i="9"/>
  <c r="C79" i="9"/>
  <c r="C82" i="9"/>
  <c r="C83" i="9"/>
  <c r="C84" i="9"/>
  <c r="C85" i="9"/>
  <c r="C86" i="9"/>
  <c r="C87" i="9"/>
  <c r="C88" i="9"/>
  <c r="C90" i="9"/>
  <c r="C91" i="9"/>
  <c r="C92" i="9"/>
  <c r="H5" i="13"/>
  <c r="G5" i="13"/>
  <c r="F5" i="13"/>
  <c r="I11" i="12"/>
  <c r="H5" i="12"/>
  <c r="G5" i="12"/>
  <c r="F5" i="12"/>
  <c r="H5" i="11"/>
  <c r="G5" i="11"/>
  <c r="F5" i="11"/>
  <c r="G5" i="10"/>
  <c r="I11" i="10"/>
  <c r="G5" i="9"/>
  <c r="E32" i="13"/>
  <c r="E33" i="13"/>
  <c r="E34" i="13"/>
  <c r="E32" i="11"/>
  <c r="E33" i="11"/>
  <c r="E34" i="11"/>
  <c r="G34" i="11" s="1"/>
  <c r="E32" i="10"/>
  <c r="E34" i="10"/>
  <c r="G34" i="10" s="1"/>
  <c r="E32" i="9"/>
  <c r="G32" i="9" s="1"/>
  <c r="E33" i="9"/>
  <c r="F33" i="9" s="1"/>
  <c r="E34" i="9"/>
  <c r="G33" i="11" l="1"/>
  <c r="F33" i="11"/>
  <c r="F32" i="10"/>
  <c r="G32" i="10"/>
  <c r="H32" i="10"/>
  <c r="F32" i="12"/>
  <c r="H32" i="12"/>
  <c r="G32" i="12"/>
  <c r="F32" i="9"/>
  <c r="H32" i="9"/>
  <c r="F32" i="11"/>
  <c r="H32" i="11"/>
  <c r="G32" i="11"/>
  <c r="H33" i="9"/>
  <c r="G33" i="9"/>
  <c r="G34" i="9"/>
  <c r="H33" i="11"/>
  <c r="G33" i="12"/>
  <c r="H33" i="12"/>
  <c r="F34" i="12"/>
  <c r="H34" i="12"/>
  <c r="G34" i="12"/>
  <c r="F34" i="11"/>
  <c r="H34" i="11"/>
  <c r="I11" i="13"/>
  <c r="H5" i="10"/>
  <c r="H5" i="9"/>
  <c r="F5" i="10"/>
  <c r="F5" i="9"/>
  <c r="H27" i="9"/>
  <c r="H34" i="9" s="1"/>
  <c r="F26" i="9"/>
  <c r="F26" i="10" s="1"/>
  <c r="F34" i="10" s="1"/>
  <c r="H14" i="9" l="1"/>
  <c r="G33" i="13"/>
  <c r="H27" i="10"/>
  <c r="H34" i="10" s="1"/>
  <c r="F34" i="9"/>
  <c r="I33" i="11"/>
  <c r="I33" i="12"/>
  <c r="H12" i="10"/>
  <c r="H14" i="10" s="1"/>
  <c r="H33" i="10" l="1"/>
  <c r="H33" i="13" s="1"/>
  <c r="F34" i="13"/>
  <c r="F33" i="13"/>
  <c r="I33" i="9"/>
  <c r="I75" i="12"/>
  <c r="I72" i="12"/>
  <c r="I71" i="12"/>
  <c r="I75" i="10"/>
  <c r="I72" i="10"/>
  <c r="I71" i="10"/>
  <c r="I75" i="9"/>
  <c r="I72" i="9"/>
  <c r="I71" i="9"/>
  <c r="I75" i="8"/>
  <c r="I72" i="8"/>
  <c r="I71" i="8"/>
  <c r="I39" i="12"/>
  <c r="I39" i="11"/>
  <c r="I39" i="10"/>
  <c r="I39" i="9"/>
  <c r="I33" i="10" l="1"/>
  <c r="I33" i="13" s="1"/>
  <c r="I42" i="11"/>
  <c r="I43" i="11"/>
  <c r="I34" i="10" l="1"/>
  <c r="G40" i="8"/>
  <c r="H40" i="8"/>
  <c r="I40" i="8"/>
  <c r="G40" i="9"/>
  <c r="H40" i="9"/>
  <c r="I40" i="9"/>
  <c r="G40" i="10"/>
  <c r="H40" i="10"/>
  <c r="I40" i="10"/>
  <c r="G40" i="11"/>
  <c r="H40" i="11"/>
  <c r="I40" i="11"/>
  <c r="G40" i="12"/>
  <c r="H40" i="12"/>
  <c r="I40" i="12"/>
  <c r="H3" i="13"/>
  <c r="H2" i="13"/>
  <c r="H1" i="13"/>
  <c r="C4" i="13"/>
  <c r="C3" i="13"/>
  <c r="C2" i="13"/>
  <c r="C1" i="13"/>
  <c r="G79" i="13"/>
  <c r="H79" i="13"/>
  <c r="G82" i="13"/>
  <c r="H82" i="13"/>
  <c r="G83" i="13"/>
  <c r="H83" i="13"/>
  <c r="G84" i="13"/>
  <c r="H84" i="13"/>
  <c r="G85" i="13"/>
  <c r="H85" i="13"/>
  <c r="H86" i="13"/>
  <c r="G87" i="13"/>
  <c r="H87" i="13"/>
  <c r="F87" i="13"/>
  <c r="F86" i="13"/>
  <c r="F85" i="13"/>
  <c r="F84" i="13"/>
  <c r="F83" i="13"/>
  <c r="F82" i="13"/>
  <c r="F79" i="13"/>
  <c r="G77" i="13"/>
  <c r="H77" i="13"/>
  <c r="F77" i="13"/>
  <c r="E76" i="13" s="1"/>
  <c r="G74" i="13"/>
  <c r="H74" i="13"/>
  <c r="G75" i="13"/>
  <c r="H75" i="13"/>
  <c r="I75" i="13"/>
  <c r="F75" i="13"/>
  <c r="F74" i="13"/>
  <c r="G70" i="13"/>
  <c r="H70" i="13"/>
  <c r="G71" i="13"/>
  <c r="H71" i="13"/>
  <c r="I71" i="13"/>
  <c r="G72" i="13"/>
  <c r="H72" i="13"/>
  <c r="I72" i="13"/>
  <c r="F72" i="13"/>
  <c r="F71" i="13"/>
  <c r="F70" i="13"/>
  <c r="G65" i="13"/>
  <c r="H65" i="13"/>
  <c r="G66" i="13"/>
  <c r="H66" i="13"/>
  <c r="G67" i="13"/>
  <c r="H67" i="13"/>
  <c r="G68" i="13"/>
  <c r="H68" i="13"/>
  <c r="F68" i="13"/>
  <c r="F67" i="13"/>
  <c r="F66" i="13"/>
  <c r="F65" i="13"/>
  <c r="G62" i="13"/>
  <c r="H62" i="13"/>
  <c r="G63" i="13"/>
  <c r="H63" i="13"/>
  <c r="F63" i="13"/>
  <c r="F62" i="13"/>
  <c r="G54" i="13"/>
  <c r="H54" i="13"/>
  <c r="G56" i="13"/>
  <c r="H56" i="13"/>
  <c r="G57" i="13"/>
  <c r="H57" i="13"/>
  <c r="G60" i="13"/>
  <c r="H60" i="13"/>
  <c r="F60" i="13"/>
  <c r="F57" i="13"/>
  <c r="F56" i="13"/>
  <c r="F54" i="13"/>
  <c r="G46" i="13"/>
  <c r="H46" i="13"/>
  <c r="G47" i="13"/>
  <c r="H47" i="13"/>
  <c r="G48" i="13"/>
  <c r="H48" i="13"/>
  <c r="G49" i="13"/>
  <c r="H49" i="13"/>
  <c r="G50" i="13"/>
  <c r="H50" i="13"/>
  <c r="F50" i="13"/>
  <c r="F49" i="13"/>
  <c r="F48" i="13"/>
  <c r="F47" i="13"/>
  <c r="F46" i="13"/>
  <c r="H43" i="13"/>
  <c r="H42" i="13"/>
  <c r="G43" i="13"/>
  <c r="G42" i="13"/>
  <c r="F43" i="13"/>
  <c r="F42" i="13"/>
  <c r="G39" i="13"/>
  <c r="H39" i="13"/>
  <c r="H40" i="13" s="1"/>
  <c r="I39" i="13"/>
  <c r="I40" i="13" s="1"/>
  <c r="F39" i="13"/>
  <c r="F40" i="13" s="1"/>
  <c r="H26" i="13"/>
  <c r="G27" i="13"/>
  <c r="H27" i="13"/>
  <c r="F27" i="13"/>
  <c r="G16" i="13"/>
  <c r="H16" i="13"/>
  <c r="G17" i="13"/>
  <c r="H17" i="13"/>
  <c r="G18" i="13"/>
  <c r="H18" i="13"/>
  <c r="H19" i="13"/>
  <c r="G20" i="13"/>
  <c r="H20" i="13"/>
  <c r="G23" i="13"/>
  <c r="H23" i="13"/>
  <c r="F16" i="13"/>
  <c r="G12" i="13"/>
  <c r="H12" i="13"/>
  <c r="H10" i="13"/>
  <c r="G10" i="13"/>
  <c r="F10" i="13"/>
  <c r="H88" i="12"/>
  <c r="G88" i="12"/>
  <c r="I87" i="12"/>
  <c r="I86" i="12"/>
  <c r="I85" i="12"/>
  <c r="I84" i="12"/>
  <c r="I83" i="12"/>
  <c r="I82" i="12"/>
  <c r="I79" i="12"/>
  <c r="I77" i="12"/>
  <c r="I74" i="12"/>
  <c r="I70" i="12"/>
  <c r="I68" i="12"/>
  <c r="I67" i="12"/>
  <c r="I66" i="12"/>
  <c r="I65" i="12"/>
  <c r="I63" i="12"/>
  <c r="I62" i="12"/>
  <c r="I60" i="12"/>
  <c r="I57" i="12"/>
  <c r="I56" i="12"/>
  <c r="I54" i="12"/>
  <c r="H51" i="12"/>
  <c r="G51" i="12"/>
  <c r="F51" i="12"/>
  <c r="I50" i="12"/>
  <c r="I49" i="12"/>
  <c r="I48" i="12"/>
  <c r="I47" i="12"/>
  <c r="I46" i="12"/>
  <c r="H44" i="12"/>
  <c r="G44" i="12"/>
  <c r="F44" i="12"/>
  <c r="I43" i="12"/>
  <c r="I42" i="12"/>
  <c r="F40" i="12"/>
  <c r="H28" i="12"/>
  <c r="G28" i="12"/>
  <c r="F28" i="12"/>
  <c r="I27" i="12"/>
  <c r="I26" i="12"/>
  <c r="I19" i="12"/>
  <c r="H24" i="12"/>
  <c r="G24" i="12"/>
  <c r="I12" i="12"/>
  <c r="I10" i="12"/>
  <c r="I14" i="12" s="1"/>
  <c r="H88" i="11"/>
  <c r="G88" i="11"/>
  <c r="F88" i="11"/>
  <c r="I87" i="11"/>
  <c r="I86" i="11"/>
  <c r="I85" i="11"/>
  <c r="I84" i="11"/>
  <c r="I83" i="11"/>
  <c r="I82" i="11"/>
  <c r="I79" i="11"/>
  <c r="E78" i="11"/>
  <c r="I77" i="11"/>
  <c r="E76" i="11"/>
  <c r="I74" i="11"/>
  <c r="E73" i="11"/>
  <c r="E69" i="11"/>
  <c r="I68" i="11"/>
  <c r="I67" i="11"/>
  <c r="I66" i="11"/>
  <c r="I65" i="11"/>
  <c r="E64" i="11"/>
  <c r="I63" i="11"/>
  <c r="I62" i="11"/>
  <c r="E61" i="11"/>
  <c r="I60" i="11"/>
  <c r="I57" i="11"/>
  <c r="I56" i="11"/>
  <c r="I54" i="11"/>
  <c r="H51" i="11"/>
  <c r="G51" i="11"/>
  <c r="F51" i="11"/>
  <c r="I50" i="11"/>
  <c r="I49" i="11"/>
  <c r="I48" i="11"/>
  <c r="I47" i="11"/>
  <c r="I46" i="11"/>
  <c r="H44" i="11"/>
  <c r="G44" i="11"/>
  <c r="F44" i="11"/>
  <c r="I44" i="11"/>
  <c r="F40" i="11"/>
  <c r="H28" i="11"/>
  <c r="G28" i="11"/>
  <c r="F28" i="11"/>
  <c r="I27" i="11"/>
  <c r="I26" i="11"/>
  <c r="I23" i="11"/>
  <c r="I20" i="11"/>
  <c r="I19" i="11"/>
  <c r="I18" i="11"/>
  <c r="I17" i="11"/>
  <c r="I16" i="11"/>
  <c r="H24" i="11"/>
  <c r="G24" i="11"/>
  <c r="F24" i="11"/>
  <c r="I10" i="11"/>
  <c r="H88" i="10"/>
  <c r="G88" i="10"/>
  <c r="I87" i="10"/>
  <c r="I86" i="10"/>
  <c r="I85" i="10"/>
  <c r="I84" i="10"/>
  <c r="I83" i="10"/>
  <c r="I82" i="10"/>
  <c r="I79" i="10"/>
  <c r="E78" i="10"/>
  <c r="I77" i="10"/>
  <c r="E76" i="10"/>
  <c r="I74" i="10"/>
  <c r="E73" i="10"/>
  <c r="I70" i="10"/>
  <c r="E69" i="10"/>
  <c r="I68" i="10"/>
  <c r="I67" i="10"/>
  <c r="I66" i="10"/>
  <c r="I65" i="10"/>
  <c r="I63" i="10"/>
  <c r="I62" i="10"/>
  <c r="I60" i="10"/>
  <c r="I57" i="10"/>
  <c r="I56" i="10"/>
  <c r="I54" i="10"/>
  <c r="H51" i="10"/>
  <c r="G51" i="10"/>
  <c r="F51" i="10"/>
  <c r="I50" i="10"/>
  <c r="I49" i="10"/>
  <c r="I48" i="10"/>
  <c r="I47" i="10"/>
  <c r="I46" i="10"/>
  <c r="H44" i="10"/>
  <c r="G44" i="10"/>
  <c r="F44" i="10"/>
  <c r="I43" i="10"/>
  <c r="I42" i="10"/>
  <c r="F40" i="10"/>
  <c r="H28" i="10"/>
  <c r="G28" i="10"/>
  <c r="F28" i="10"/>
  <c r="I27" i="10"/>
  <c r="I26" i="10"/>
  <c r="I23" i="10"/>
  <c r="I20" i="10"/>
  <c r="I19" i="10"/>
  <c r="I18" i="10"/>
  <c r="I17" i="10"/>
  <c r="I16" i="10"/>
  <c r="H24" i="10"/>
  <c r="G24" i="10"/>
  <c r="F24" i="10"/>
  <c r="I12" i="10"/>
  <c r="I10" i="10"/>
  <c r="H88" i="9"/>
  <c r="G88" i="9"/>
  <c r="F88" i="9"/>
  <c r="I87" i="9"/>
  <c r="I86" i="9"/>
  <c r="I85" i="9"/>
  <c r="I84" i="9"/>
  <c r="I83" i="9"/>
  <c r="I82" i="9"/>
  <c r="I79" i="9"/>
  <c r="E78" i="9"/>
  <c r="I77" i="9"/>
  <c r="E76" i="9"/>
  <c r="I74" i="9"/>
  <c r="E73" i="9"/>
  <c r="I70" i="9"/>
  <c r="E69" i="9"/>
  <c r="I68" i="9"/>
  <c r="I67" i="9"/>
  <c r="I66" i="9"/>
  <c r="I65" i="9"/>
  <c r="E64" i="9"/>
  <c r="I63" i="9"/>
  <c r="I62" i="9"/>
  <c r="E61" i="9"/>
  <c r="I60" i="9"/>
  <c r="I57" i="9"/>
  <c r="I56" i="9"/>
  <c r="I54" i="9"/>
  <c r="H51" i="9"/>
  <c r="G51" i="9"/>
  <c r="F51" i="9"/>
  <c r="I50" i="9"/>
  <c r="I49" i="9"/>
  <c r="I48" i="9"/>
  <c r="I47" i="9"/>
  <c r="I46" i="9"/>
  <c r="H44" i="9"/>
  <c r="G44" i="9"/>
  <c r="F44" i="9"/>
  <c r="I43" i="9"/>
  <c r="I42" i="9"/>
  <c r="F40" i="9"/>
  <c r="H28" i="9"/>
  <c r="G28" i="9"/>
  <c r="F28" i="9"/>
  <c r="I27" i="9"/>
  <c r="I26" i="9"/>
  <c r="I23" i="9"/>
  <c r="I20" i="9"/>
  <c r="I19" i="9"/>
  <c r="I18" i="9"/>
  <c r="I17" i="9"/>
  <c r="I16" i="9"/>
  <c r="F24" i="9"/>
  <c r="I10" i="9"/>
  <c r="H88" i="8"/>
  <c r="G88" i="8"/>
  <c r="F88" i="8"/>
  <c r="I87" i="8"/>
  <c r="I86" i="8"/>
  <c r="I85" i="8"/>
  <c r="I84" i="8"/>
  <c r="I83" i="8"/>
  <c r="I82" i="8"/>
  <c r="I79" i="8"/>
  <c r="I77" i="8"/>
  <c r="E76" i="8"/>
  <c r="I74" i="8"/>
  <c r="E73" i="8"/>
  <c r="I70" i="8"/>
  <c r="I68" i="8"/>
  <c r="I67" i="8"/>
  <c r="I66" i="8"/>
  <c r="I65" i="8"/>
  <c r="I63" i="8"/>
  <c r="I62" i="8"/>
  <c r="I60" i="8"/>
  <c r="I57" i="8"/>
  <c r="I56" i="8"/>
  <c r="I54" i="8"/>
  <c r="H51" i="8"/>
  <c r="G51" i="8"/>
  <c r="F51" i="8"/>
  <c r="I50" i="8"/>
  <c r="I49" i="8"/>
  <c r="I48" i="8"/>
  <c r="I47" i="8"/>
  <c r="I46" i="8"/>
  <c r="H44" i="8"/>
  <c r="G44" i="8"/>
  <c r="F44" i="8"/>
  <c r="I43" i="8"/>
  <c r="F40" i="8"/>
  <c r="I32" i="8"/>
  <c r="H28" i="8"/>
  <c r="G28" i="8"/>
  <c r="I27" i="8"/>
  <c r="H24" i="8"/>
  <c r="G24" i="8"/>
  <c r="I14" i="8"/>
  <c r="F14" i="13" l="1"/>
  <c r="H14" i="13"/>
  <c r="I14" i="9"/>
  <c r="I14" i="10"/>
  <c r="I14" i="11"/>
  <c r="G14" i="13"/>
  <c r="G40" i="13"/>
  <c r="I28" i="12"/>
  <c r="F24" i="12"/>
  <c r="F30" i="12" s="1"/>
  <c r="G24" i="9"/>
  <c r="G30" i="9" s="1"/>
  <c r="H24" i="9"/>
  <c r="H30" i="9" s="1"/>
  <c r="I44" i="12"/>
  <c r="I74" i="13"/>
  <c r="I23" i="13"/>
  <c r="G30" i="11"/>
  <c r="I83" i="13"/>
  <c r="I84" i="13"/>
  <c r="I10" i="13"/>
  <c r="G44" i="13"/>
  <c r="I60" i="13"/>
  <c r="I70" i="13"/>
  <c r="G35" i="8"/>
  <c r="E69" i="13"/>
  <c r="G28" i="13"/>
  <c r="I34" i="11"/>
  <c r="F35" i="10"/>
  <c r="I28" i="10"/>
  <c r="H30" i="8"/>
  <c r="I28" i="9"/>
  <c r="E64" i="13"/>
  <c r="I44" i="9"/>
  <c r="F51" i="13"/>
  <c r="I43" i="13"/>
  <c r="I46" i="13"/>
  <c r="I50" i="13"/>
  <c r="I27" i="13"/>
  <c r="I48" i="13"/>
  <c r="I88" i="9"/>
  <c r="I62" i="13"/>
  <c r="I85" i="13"/>
  <c r="I47" i="13"/>
  <c r="I65" i="13"/>
  <c r="I68" i="13"/>
  <c r="E78" i="13"/>
  <c r="I44" i="10"/>
  <c r="I51" i="10"/>
  <c r="I63" i="13"/>
  <c r="I86" i="13"/>
  <c r="I28" i="11"/>
  <c r="I88" i="11"/>
  <c r="H30" i="12"/>
  <c r="G30" i="12"/>
  <c r="I88" i="12"/>
  <c r="G24" i="13"/>
  <c r="H51" i="13"/>
  <c r="H88" i="13"/>
  <c r="E61" i="13"/>
  <c r="G88" i="13"/>
  <c r="I19" i="13"/>
  <c r="I51" i="9"/>
  <c r="I54" i="13"/>
  <c r="H30" i="10"/>
  <c r="I66" i="13"/>
  <c r="I79" i="13"/>
  <c r="I51" i="11"/>
  <c r="I51" i="12"/>
  <c r="H24" i="13"/>
  <c r="F44" i="13"/>
  <c r="H44" i="13"/>
  <c r="G51" i="13"/>
  <c r="I49" i="13"/>
  <c r="F30" i="10"/>
  <c r="I77" i="13"/>
  <c r="I87" i="13"/>
  <c r="I18" i="13"/>
  <c r="F30" i="11"/>
  <c r="H28" i="13"/>
  <c r="E73" i="13"/>
  <c r="G35" i="10"/>
  <c r="H35" i="10"/>
  <c r="I42" i="13"/>
  <c r="I67" i="13"/>
  <c r="I82" i="13"/>
  <c r="G30" i="10"/>
  <c r="I88" i="10"/>
  <c r="I24" i="11"/>
  <c r="H30" i="11"/>
  <c r="F35" i="12"/>
  <c r="H35" i="11"/>
  <c r="G35" i="11"/>
  <c r="G30" i="8"/>
  <c r="F35" i="11"/>
  <c r="F24" i="13"/>
  <c r="I34" i="9"/>
  <c r="I56" i="13"/>
  <c r="I24" i="10"/>
  <c r="I12" i="13"/>
  <c r="I20" i="13"/>
  <c r="I24" i="9"/>
  <c r="F30" i="9"/>
  <c r="I88" i="8"/>
  <c r="E53" i="13"/>
  <c r="I57" i="13"/>
  <c r="I51" i="8"/>
  <c r="I17" i="13"/>
  <c r="I24" i="8"/>
  <c r="I44" i="8"/>
  <c r="H35" i="8"/>
  <c r="F88" i="13"/>
  <c r="I16" i="13"/>
  <c r="I14" i="13" l="1"/>
  <c r="I24" i="12"/>
  <c r="I30" i="12" s="1"/>
  <c r="H37" i="8"/>
  <c r="H90" i="8" s="1"/>
  <c r="H37" i="11"/>
  <c r="H90" i="11" s="1"/>
  <c r="I34" i="12"/>
  <c r="G37" i="8"/>
  <c r="G90" i="8" s="1"/>
  <c r="G37" i="10"/>
  <c r="G90" i="10" s="1"/>
  <c r="I32" i="12"/>
  <c r="F37" i="11"/>
  <c r="F90" i="11" s="1"/>
  <c r="H37" i="10"/>
  <c r="H90" i="10" s="1"/>
  <c r="F37" i="12"/>
  <c r="F90" i="12" s="1"/>
  <c r="G37" i="11"/>
  <c r="G90" i="11" s="1"/>
  <c r="F37" i="10"/>
  <c r="F90" i="10" s="1"/>
  <c r="G30" i="13"/>
  <c r="I30" i="9"/>
  <c r="G35" i="12"/>
  <c r="H35" i="12"/>
  <c r="I44" i="13"/>
  <c r="G34" i="13"/>
  <c r="I51" i="13"/>
  <c r="H32" i="13"/>
  <c r="I32" i="11"/>
  <c r="I35" i="11" s="1"/>
  <c r="I32" i="10"/>
  <c r="I35" i="10" s="1"/>
  <c r="G32" i="13"/>
  <c r="H30" i="13"/>
  <c r="I30" i="11"/>
  <c r="H35" i="9"/>
  <c r="H37" i="9" s="1"/>
  <c r="F32" i="13"/>
  <c r="I32" i="9"/>
  <c r="H34" i="13"/>
  <c r="G35" i="9"/>
  <c r="F35" i="9"/>
  <c r="F37" i="9" s="1"/>
  <c r="I88" i="13"/>
  <c r="I30" i="10"/>
  <c r="I24" i="13"/>
  <c r="G92" i="11" l="1"/>
  <c r="H92" i="11"/>
  <c r="G92" i="10"/>
  <c r="H92" i="8"/>
  <c r="G92" i="8"/>
  <c r="H92" i="10"/>
  <c r="I37" i="11"/>
  <c r="I90" i="11" s="1"/>
  <c r="F92" i="10"/>
  <c r="H37" i="12"/>
  <c r="H90" i="12" s="1"/>
  <c r="G37" i="12"/>
  <c r="G90" i="12" s="1"/>
  <c r="H90" i="9"/>
  <c r="G37" i="9"/>
  <c r="G90" i="9" s="1"/>
  <c r="I37" i="10"/>
  <c r="I90" i="10" s="1"/>
  <c r="H35" i="13"/>
  <c r="H37" i="13" s="1"/>
  <c r="H90" i="13" s="1"/>
  <c r="G35" i="13"/>
  <c r="G37" i="13" s="1"/>
  <c r="G90" i="13" s="1"/>
  <c r="I35" i="12"/>
  <c r="I35" i="9"/>
  <c r="I32" i="13"/>
  <c r="F90" i="9"/>
  <c r="F92" i="9" s="1"/>
  <c r="F28" i="8"/>
  <c r="I26" i="8"/>
  <c r="I28" i="8" s="1"/>
  <c r="I30" i="8" s="1"/>
  <c r="F26" i="13"/>
  <c r="F28" i="13" s="1"/>
  <c r="G91" i="13" l="1"/>
  <c r="G92" i="13" s="1"/>
  <c r="H92" i="9"/>
  <c r="H91" i="13"/>
  <c r="F30" i="8"/>
  <c r="G92" i="9"/>
  <c r="F92" i="12"/>
  <c r="I91" i="11"/>
  <c r="I92" i="11" s="1"/>
  <c r="H92" i="12"/>
  <c r="G92" i="12"/>
  <c r="F92" i="11"/>
  <c r="I92" i="10"/>
  <c r="I37" i="12"/>
  <c r="I90" i="12" s="1"/>
  <c r="I37" i="9"/>
  <c r="I90" i="9" s="1"/>
  <c r="F30" i="13"/>
  <c r="I35" i="8"/>
  <c r="I37" i="8" s="1"/>
  <c r="I34" i="13"/>
  <c r="I35" i="13" s="1"/>
  <c r="F35" i="8"/>
  <c r="F35" i="13"/>
  <c r="I26" i="13"/>
  <c r="I28" i="13" s="1"/>
  <c r="I30" i="13" s="1"/>
  <c r="F37" i="8" l="1"/>
  <c r="F90" i="8" s="1"/>
  <c r="H92" i="13"/>
  <c r="I92" i="9"/>
  <c r="I91" i="12"/>
  <c r="I92" i="12" s="1"/>
  <c r="I90" i="8"/>
  <c r="I37" i="13"/>
  <c r="I90" i="13" s="1"/>
  <c r="F37" i="13"/>
  <c r="F90" i="13" s="1"/>
  <c r="I92" i="8" l="1"/>
  <c r="F91" i="13"/>
  <c r="F92" i="8"/>
  <c r="I92" i="13" l="1"/>
  <c r="F92" i="13"/>
  <c r="B46" i="9" l="1"/>
  <c r="B4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ITS</author>
  </authors>
  <commentList>
    <comment ref="C9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ITS:</t>
        </r>
        <r>
          <rPr>
            <sz val="8"/>
            <color indexed="81"/>
            <rFont val="Tahoma"/>
            <family val="2"/>
          </rPr>
          <t xml:space="preserve">
Base = Direct salaries and wages including vacation, holiday, sick pay and other paid absences but excluding all other fringe benefits. This approved Federal Government rate expires 6/30/2010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ITS</author>
  </authors>
  <commentList>
    <comment ref="C9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ITS:</t>
        </r>
        <r>
          <rPr>
            <sz val="8"/>
            <color indexed="81"/>
            <rFont val="Tahoma"/>
            <family val="2"/>
          </rPr>
          <t xml:space="preserve">
Base = Direct salaries and wages including vacation, holiday, sick pay and other paid absences but excluding all other fringe benefits. This approved Federal Government rate expires 6/30/2010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ITS</author>
  </authors>
  <commentList>
    <comment ref="C91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ITS:</t>
        </r>
        <r>
          <rPr>
            <sz val="8"/>
            <color indexed="81"/>
            <rFont val="Tahoma"/>
            <family val="2"/>
          </rPr>
          <t xml:space="preserve">
Base = Direct salaries and wages including vacation, holiday, sick pay and other paid absences but excluding all other fringe benefits. This approved Federal Government rate expires 6/30/2010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ITS</author>
  </authors>
  <commentList>
    <comment ref="C9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ITS:</t>
        </r>
        <r>
          <rPr>
            <sz val="8"/>
            <color indexed="81"/>
            <rFont val="Tahoma"/>
            <family val="2"/>
          </rPr>
          <t xml:space="preserve">
Base = Direct salaries and wages including vacation, holiday, sick pay and other paid absences but excluding all other fringe benefits. This approved Federal Government rate expires 6/30/2010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ITS</author>
  </authors>
  <commentList>
    <comment ref="C91" authorId="0" shapeId="0" xr:uid="{00000000-0006-0000-0500-000001000000}">
      <text>
        <r>
          <rPr>
            <sz val="8"/>
            <color indexed="81"/>
            <rFont val="Tahoma"/>
            <family val="2"/>
          </rPr>
          <t>Federal IDC Base = Direct salaries and wages including vacation, holiday, sick pay and other paid absences but excluding all other fringe benefits (unless alternative rate is required by funder).
Non-federal IDC Base = total direct costs unless otherwise indicated by funder.</t>
        </r>
      </text>
    </comment>
  </commentList>
</comments>
</file>

<file path=xl/sharedStrings.xml><?xml version="1.0" encoding="utf-8"?>
<sst xmlns="http://schemas.openxmlformats.org/spreadsheetml/2006/main" count="310" uniqueCount="126">
  <si>
    <t>Total</t>
  </si>
  <si>
    <t>Total Salaries and Wages</t>
  </si>
  <si>
    <t>Employee Benefits</t>
  </si>
  <si>
    <t>Total  Salaries, Wages, Employee Benefits</t>
  </si>
  <si>
    <t>Consultants</t>
  </si>
  <si>
    <t>Other Professional Services</t>
  </si>
  <si>
    <t>Evaluation</t>
  </si>
  <si>
    <t>Research Supplies</t>
  </si>
  <si>
    <t>Postage</t>
  </si>
  <si>
    <t>Advertising</t>
  </si>
  <si>
    <t>Subscriptions/Books/Periodicals</t>
  </si>
  <si>
    <t>Memberships</t>
  </si>
  <si>
    <t>Printing - In House</t>
  </si>
  <si>
    <t>Chemicals</t>
  </si>
  <si>
    <t>Food</t>
  </si>
  <si>
    <t>Publishing Expense</t>
  </si>
  <si>
    <t>Travel</t>
  </si>
  <si>
    <t>Total Equipment</t>
  </si>
  <si>
    <t>Total Direct Costs</t>
  </si>
  <si>
    <t xml:space="preserve">Total Project Budget </t>
  </si>
  <si>
    <t>Expenditure Type</t>
  </si>
  <si>
    <t>% Fringe</t>
  </si>
  <si>
    <t>Total Fringe Benefits</t>
  </si>
  <si>
    <t>Total Travel</t>
  </si>
  <si>
    <t>College:</t>
  </si>
  <si>
    <t xml:space="preserve">Project Title: </t>
  </si>
  <si>
    <t>Budget Period:</t>
  </si>
  <si>
    <t>A</t>
  </si>
  <si>
    <t>B</t>
  </si>
  <si>
    <t>A)</t>
  </si>
  <si>
    <t>B)</t>
  </si>
  <si>
    <t>Indirect Cost</t>
  </si>
  <si>
    <t>Telephone</t>
  </si>
  <si>
    <t>NA</t>
  </si>
  <si>
    <t>A.</t>
  </si>
  <si>
    <t>Senior/Key Personnel</t>
  </si>
  <si>
    <t>Total Senior/Key Personnel</t>
  </si>
  <si>
    <t>Post Doctoral Associates</t>
  </si>
  <si>
    <t>Graduate Students</t>
  </si>
  <si>
    <t>Undergraduate Students</t>
  </si>
  <si>
    <t>Graduate Students - Summer</t>
  </si>
  <si>
    <t>Other Personnel - Summer</t>
  </si>
  <si>
    <t>Undergraduates - Summer</t>
  </si>
  <si>
    <t>Travel - Domestic</t>
  </si>
  <si>
    <t>Travel - Foreign</t>
  </si>
  <si>
    <t>Participant/Trainee Support Costs</t>
  </si>
  <si>
    <t>Tuition/Fees/Health Insurance</t>
  </si>
  <si>
    <t>Stipends</t>
  </si>
  <si>
    <t>Subsistence</t>
  </si>
  <si>
    <t>Other</t>
  </si>
  <si>
    <t>Total Participant/Trainee Support Costs</t>
  </si>
  <si>
    <t>Other Direct Costs</t>
  </si>
  <si>
    <t>Source:</t>
  </si>
  <si>
    <t>Materials and Supplies</t>
  </si>
  <si>
    <t>Publication Costs</t>
  </si>
  <si>
    <t>Consultant Services</t>
  </si>
  <si>
    <t>=</t>
  </si>
  <si>
    <t>Subawards/Consortium/Contractual Costs</t>
  </si>
  <si>
    <t>Alerations/Renovations</t>
  </si>
  <si>
    <t>Contracted Services</t>
  </si>
  <si>
    <t>Rental of Equipment</t>
  </si>
  <si>
    <t>Rental of Facilities</t>
  </si>
  <si>
    <t>Facility or Equipment Rental</t>
  </si>
  <si>
    <t>Alerations / Renovations</t>
  </si>
  <si>
    <t>Budget Justification Notes</t>
  </si>
  <si>
    <t>Fac. Salaries FT - Academic Year</t>
  </si>
  <si>
    <t>Labor Months</t>
  </si>
  <si>
    <t>PI:</t>
  </si>
  <si>
    <t>Funding Agency:</t>
  </si>
  <si>
    <t>Budget Type:</t>
  </si>
  <si>
    <t>Budget Date:</t>
  </si>
  <si>
    <t>Technicians/Specialists</t>
  </si>
  <si>
    <t>C.</t>
  </si>
  <si>
    <t>D.</t>
  </si>
  <si>
    <t>E.</t>
  </si>
  <si>
    <t>F.</t>
  </si>
  <si>
    <t/>
  </si>
  <si>
    <t>G.</t>
  </si>
  <si>
    <t>Total Other Personnel - SU</t>
  </si>
  <si>
    <t>Total Other Direct Costs</t>
  </si>
  <si>
    <t>B1.</t>
  </si>
  <si>
    <t>B2.</t>
  </si>
  <si>
    <t>H.</t>
  </si>
  <si>
    <t>I.</t>
  </si>
  <si>
    <t>J.</t>
  </si>
  <si>
    <t>Other Personnel</t>
  </si>
  <si>
    <t>Institution 1</t>
  </si>
  <si>
    <t>Institution 2</t>
  </si>
  <si>
    <t>Institution 3</t>
  </si>
  <si>
    <t>Include brief notes, calculations</t>
  </si>
  <si>
    <t>Multiplier =</t>
  </si>
  <si>
    <t>Multiplier-=</t>
  </si>
  <si>
    <t>Other 1</t>
  </si>
  <si>
    <t>Other 2</t>
  </si>
  <si>
    <t>PT Internal rate</t>
  </si>
  <si>
    <t>C)</t>
  </si>
  <si>
    <t>Capital Equipment (&gt;$2500)</t>
  </si>
  <si>
    <t>Equipment  (UHart threshold)</t>
  </si>
  <si>
    <t>Fac. Salaries PT - Academic Year</t>
  </si>
  <si>
    <t>Request from Funder</t>
  </si>
  <si>
    <t>Special Projects</t>
  </si>
  <si>
    <t>C</t>
  </si>
  <si>
    <t>Special Activities</t>
  </si>
  <si>
    <t>Instructional Supplies</t>
  </si>
  <si>
    <t>GL Code</t>
  </si>
  <si>
    <t>Total Other Personnel</t>
  </si>
  <si>
    <t>PT Rate / Summer FT Rate</t>
  </si>
  <si>
    <t>FT Rate</t>
  </si>
  <si>
    <t>Office/Clerical FT (hourly)</t>
  </si>
  <si>
    <t>Office/Clerical PT (hourly)</t>
  </si>
  <si>
    <t>8.5% per course release per UHART policy</t>
  </si>
  <si>
    <t>Tuition Remission</t>
  </si>
  <si>
    <t>Special Scholarships</t>
  </si>
  <si>
    <t>Requires Receipts</t>
  </si>
  <si>
    <t>Minor hardware</t>
  </si>
  <si>
    <t>Software</t>
  </si>
  <si>
    <t>PC or printer (&lt;$2,500)</t>
  </si>
  <si>
    <t>Admin. Professional PT</t>
  </si>
  <si>
    <t>Office Supplies</t>
  </si>
  <si>
    <t>Use for eligible tuition remission</t>
  </si>
  <si>
    <t>Admin. Professional FT (salaried)</t>
  </si>
  <si>
    <t>Fac. Salaries FT - Summer</t>
  </si>
  <si>
    <t>Alterations/Renovations</t>
  </si>
  <si>
    <t>Use for supplemental compensation (FT, AY)</t>
  </si>
  <si>
    <t>Personnel</t>
  </si>
  <si>
    <t>Per UHart policy, international travel should include $65 per 1-14 day period of travel for travel insurance.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</si>
</sst>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0.0%"/>
    <numFmt numFmtId="167" formatCode="m/d/yyyy;@"/>
  </numFmts>
  <fonts count="1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8"/>
      <color theme="7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8FFD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8" fontId="3" fillId="0" borderId="0" applyFont="0" applyFill="0" applyBorder="0" applyAlignment="0" applyProtection="0"/>
    <xf numFmtId="0" fontId="3" fillId="0" borderId="1" applyBorder="0"/>
    <xf numFmtId="0" fontId="3" fillId="0" borderId="1" applyBorder="0"/>
    <xf numFmtId="0" fontId="2" fillId="0" borderId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92">
    <xf numFmtId="0" fontId="0" fillId="0" borderId="0" xfId="0"/>
    <xf numFmtId="164" fontId="5" fillId="0" borderId="0" xfId="4" applyNumberFormat="1" applyFont="1"/>
    <xf numFmtId="164" fontId="5" fillId="0" borderId="0" xfId="4" applyNumberFormat="1" applyFont="1" applyFill="1"/>
    <xf numFmtId="0" fontId="4" fillId="0" borderId="0" xfId="4" applyFont="1"/>
    <xf numFmtId="0" fontId="5" fillId="0" borderId="0" xfId="4" applyFont="1" applyProtection="1">
      <protection locked="0"/>
    </xf>
    <xf numFmtId="8" fontId="8" fillId="0" borderId="3" xfId="1" applyFont="1" applyBorder="1" applyAlignment="1" applyProtection="1">
      <alignment horizontal="left"/>
      <protection locked="0"/>
    </xf>
    <xf numFmtId="0" fontId="5" fillId="0" borderId="0" xfId="4" applyFont="1" applyAlignment="1" applyProtection="1">
      <alignment wrapText="1"/>
      <protection locked="0"/>
    </xf>
    <xf numFmtId="8" fontId="8" fillId="0" borderId="3" xfId="1" applyFont="1" applyBorder="1" applyAlignment="1" applyProtection="1">
      <alignment horizontal="left" wrapText="1"/>
      <protection locked="0"/>
    </xf>
    <xf numFmtId="49" fontId="4" fillId="0" borderId="0" xfId="4" applyNumberFormat="1" applyFont="1" applyAlignment="1" applyProtection="1">
      <alignment horizontal="left" wrapText="1"/>
      <protection locked="0"/>
    </xf>
    <xf numFmtId="49" fontId="4" fillId="0" borderId="0" xfId="2" applyNumberFormat="1" applyFont="1" applyBorder="1" applyAlignment="1" applyProtection="1">
      <alignment horizontal="left" wrapText="1"/>
      <protection locked="0"/>
    </xf>
    <xf numFmtId="49" fontId="4" fillId="0" borderId="0" xfId="1" applyNumberFormat="1" applyFont="1" applyBorder="1" applyAlignment="1" applyProtection="1">
      <alignment horizontal="left" wrapText="1"/>
      <protection locked="0"/>
    </xf>
    <xf numFmtId="49" fontId="4" fillId="0" borderId="0" xfId="3" applyNumberFormat="1" applyFont="1" applyBorder="1" applyAlignment="1" applyProtection="1">
      <alignment horizontal="left" wrapText="1"/>
      <protection locked="0"/>
    </xf>
    <xf numFmtId="0" fontId="4" fillId="0" borderId="0" xfId="0" applyFont="1" applyAlignment="1">
      <alignment wrapText="1"/>
    </xf>
    <xf numFmtId="49" fontId="4" fillId="0" borderId="0" xfId="4" applyNumberFormat="1" applyFont="1" applyFill="1" applyAlignment="1" applyProtection="1">
      <alignment horizontal="left" wrapText="1"/>
      <protection locked="0"/>
    </xf>
    <xf numFmtId="49" fontId="4" fillId="0" borderId="0" xfId="3" applyNumberFormat="1" applyFont="1" applyBorder="1" applyAlignment="1" applyProtection="1">
      <alignment wrapText="1"/>
      <protection locked="0"/>
    </xf>
    <xf numFmtId="49" fontId="4" fillId="0" borderId="0" xfId="4" applyNumberFormat="1" applyFont="1" applyAlignment="1" applyProtection="1">
      <alignment horizontal="left"/>
      <protection locked="0"/>
    </xf>
    <xf numFmtId="164" fontId="5" fillId="5" borderId="0" xfId="4" applyNumberFormat="1" applyFont="1" applyFill="1"/>
    <xf numFmtId="49" fontId="8" fillId="5" borderId="0" xfId="1" applyNumberFormat="1" applyFont="1" applyFill="1" applyBorder="1" applyAlignment="1" applyProtection="1">
      <alignment horizontal="left" wrapText="1"/>
      <protection locked="0"/>
    </xf>
    <xf numFmtId="49" fontId="9" fillId="6" borderId="4" xfId="4" applyNumberFormat="1" applyFont="1" applyFill="1" applyBorder="1" applyAlignment="1" applyProtection="1">
      <alignment horizontal="left" wrapText="1"/>
      <protection locked="0"/>
    </xf>
    <xf numFmtId="164" fontId="5" fillId="6" borderId="3" xfId="4" applyNumberFormat="1" applyFont="1" applyFill="1" applyBorder="1"/>
    <xf numFmtId="164" fontId="5" fillId="6" borderId="4" xfId="4" applyNumberFormat="1" applyFont="1" applyFill="1" applyBorder="1"/>
    <xf numFmtId="49" fontId="8" fillId="6" borderId="4" xfId="1" applyNumberFormat="1" applyFont="1" applyFill="1" applyBorder="1" applyAlignment="1" applyProtection="1">
      <alignment horizontal="left" wrapText="1"/>
      <protection locked="0"/>
    </xf>
    <xf numFmtId="49" fontId="4" fillId="0" borderId="0" xfId="1" applyNumberFormat="1" applyFont="1" applyFill="1" applyBorder="1" applyAlignment="1" applyProtection="1">
      <alignment horizontal="left" wrapText="1"/>
      <protection locked="0"/>
    </xf>
    <xf numFmtId="49" fontId="2" fillId="0" borderId="0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alignment horizontal="center"/>
      <protection locked="0"/>
    </xf>
    <xf numFmtId="49" fontId="5" fillId="0" borderId="0" xfId="3" applyNumberFormat="1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4" applyFont="1" applyProtection="1">
      <protection locked="0"/>
    </xf>
    <xf numFmtId="0" fontId="2" fillId="0" borderId="0" xfId="0" applyFont="1"/>
    <xf numFmtId="49" fontId="2" fillId="0" borderId="0" xfId="0" applyNumberFormat="1" applyFont="1" applyBorder="1" applyProtection="1">
      <protection locked="0"/>
    </xf>
    <xf numFmtId="3" fontId="2" fillId="0" borderId="0" xfId="0" applyNumberFormat="1" applyFont="1" applyBorder="1" applyAlignment="1" applyProtection="1">
      <alignment horizontal="left"/>
      <protection locked="0"/>
    </xf>
    <xf numFmtId="0" fontId="4" fillId="0" borderId="0" xfId="4" applyFont="1" applyAlignment="1" applyProtection="1">
      <alignment wrapText="1"/>
      <protection locked="0"/>
    </xf>
    <xf numFmtId="49" fontId="2" fillId="0" borderId="2" xfId="0" applyNumberFormat="1" applyFont="1" applyBorder="1" applyAlignment="1" applyProtection="1">
      <alignment horizontal="left"/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49" fontId="2" fillId="0" borderId="2" xfId="0" applyNumberFormat="1" applyFont="1" applyBorder="1" applyProtection="1">
      <protection locked="0"/>
    </xf>
    <xf numFmtId="49" fontId="5" fillId="0" borderId="2" xfId="3" applyNumberFormat="1" applyFont="1" applyFill="1" applyBorder="1" applyAlignment="1" applyProtection="1">
      <alignment horizontal="right"/>
      <protection locked="0"/>
    </xf>
    <xf numFmtId="167" fontId="2" fillId="0" borderId="2" xfId="2" applyNumberFormat="1" applyFont="1" applyBorder="1" applyAlignment="1" applyProtection="1">
      <alignment horizontal="left"/>
      <protection locked="0"/>
    </xf>
    <xf numFmtId="0" fontId="2" fillId="0" borderId="2" xfId="4" applyFont="1" applyBorder="1" applyProtection="1">
      <protection locked="0"/>
    </xf>
    <xf numFmtId="0" fontId="4" fillId="0" borderId="2" xfId="4" applyFont="1" applyFill="1" applyBorder="1" applyAlignment="1" applyProtection="1">
      <alignment wrapText="1"/>
      <protection locked="0"/>
    </xf>
    <xf numFmtId="0" fontId="2" fillId="0" borderId="0" xfId="4" applyFont="1"/>
    <xf numFmtId="0" fontId="5" fillId="0" borderId="0" xfId="3" applyFont="1" applyBorder="1" applyAlignment="1">
      <alignment wrapText="1"/>
    </xf>
    <xf numFmtId="0" fontId="2" fillId="0" borderId="0" xfId="4" applyFont="1" applyAlignment="1">
      <alignment horizontal="center"/>
    </xf>
    <xf numFmtId="0" fontId="5" fillId="0" borderId="0" xfId="3" applyFont="1" applyBorder="1" applyAlignment="1">
      <alignment horizontal="center" wrapText="1"/>
    </xf>
    <xf numFmtId="3" fontId="5" fillId="0" borderId="0" xfId="3" applyNumberFormat="1" applyFont="1" applyFill="1" applyBorder="1" applyAlignment="1">
      <alignment horizontal="center" wrapText="1"/>
    </xf>
    <xf numFmtId="0" fontId="5" fillId="0" borderId="2" xfId="3" applyFont="1" applyBorder="1" applyAlignment="1">
      <alignment horizontal="right"/>
    </xf>
    <xf numFmtId="0" fontId="5" fillId="0" borderId="2" xfId="3" applyFont="1" applyFill="1" applyBorder="1" applyAlignment="1">
      <alignment horizontal="right"/>
    </xf>
    <xf numFmtId="0" fontId="2" fillId="0" borderId="2" xfId="4" applyFont="1" applyBorder="1" applyAlignment="1">
      <alignment horizontal="left"/>
    </xf>
    <xf numFmtId="0" fontId="5" fillId="0" borderId="2" xfId="3" applyFont="1" applyBorder="1"/>
    <xf numFmtId="0" fontId="5" fillId="0" borderId="2" xfId="3" applyFont="1" applyFill="1" applyBorder="1" applyAlignment="1">
      <alignment horizontal="center" wrapText="1"/>
    </xf>
    <xf numFmtId="3" fontId="5" fillId="0" borderId="2" xfId="3" applyNumberFormat="1" applyFont="1" applyFill="1" applyBorder="1" applyAlignment="1">
      <alignment horizontal="center" wrapText="1"/>
    </xf>
    <xf numFmtId="3" fontId="5" fillId="0" borderId="2" xfId="3" quotePrefix="1" applyNumberFormat="1" applyFont="1" applyBorder="1" applyAlignment="1">
      <alignment horizontal="center" wrapText="1"/>
    </xf>
    <xf numFmtId="3" fontId="5" fillId="0" borderId="2" xfId="3" applyNumberFormat="1" applyFont="1" applyBorder="1" applyAlignment="1">
      <alignment horizontal="center" wrapText="1"/>
    </xf>
    <xf numFmtId="3" fontId="4" fillId="0" borderId="2" xfId="3" applyNumberFormat="1" applyFont="1" applyFill="1" applyBorder="1" applyAlignment="1">
      <alignment horizontal="center" wrapText="1"/>
    </xf>
    <xf numFmtId="165" fontId="5" fillId="5" borderId="0" xfId="3" applyNumberFormat="1" applyFont="1" applyFill="1" applyBorder="1" applyAlignment="1">
      <alignment horizontal="left"/>
    </xf>
    <xf numFmtId="0" fontId="2" fillId="5" borderId="0" xfId="4" applyFont="1" applyFill="1"/>
    <xf numFmtId="0" fontId="11" fillId="5" borderId="0" xfId="3" applyFont="1" applyFill="1" applyBorder="1"/>
    <xf numFmtId="43" fontId="5" fillId="5" borderId="0" xfId="3" applyNumberFormat="1" applyFont="1" applyFill="1" applyBorder="1" applyAlignment="1">
      <alignment horizontal="center"/>
    </xf>
    <xf numFmtId="43" fontId="2" fillId="5" borderId="0" xfId="3" applyNumberFormat="1" applyFont="1" applyFill="1" applyBorder="1" applyAlignment="1">
      <alignment horizontal="right"/>
    </xf>
    <xf numFmtId="43" fontId="5" fillId="5" borderId="0" xfId="3" applyNumberFormat="1" applyFont="1" applyFill="1" applyBorder="1" applyAlignment="1">
      <alignment horizontal="right"/>
    </xf>
    <xf numFmtId="49" fontId="4" fillId="5" borderId="0" xfId="4" applyNumberFormat="1" applyFont="1" applyFill="1" applyAlignment="1">
      <alignment horizontal="center" wrapText="1"/>
    </xf>
    <xf numFmtId="0" fontId="5" fillId="0" borderId="0" xfId="3" applyFont="1" applyBorder="1"/>
    <xf numFmtId="43" fontId="2" fillId="0" borderId="0" xfId="3" applyNumberFormat="1" applyFont="1" applyBorder="1" applyAlignment="1">
      <alignment horizontal="right"/>
    </xf>
    <xf numFmtId="49" fontId="2" fillId="0" borderId="0" xfId="4" applyNumberFormat="1" applyFont="1" applyAlignment="1">
      <alignment horizontal="center" wrapText="1"/>
    </xf>
    <xf numFmtId="0" fontId="2" fillId="0" borderId="0" xfId="4" applyFont="1" applyFill="1"/>
    <xf numFmtId="0" fontId="5" fillId="0" borderId="0" xfId="3" applyFont="1" applyFill="1" applyBorder="1"/>
    <xf numFmtId="0" fontId="2" fillId="0" borderId="0" xfId="4" applyFont="1" applyBorder="1" applyAlignment="1">
      <alignment horizontal="center"/>
    </xf>
    <xf numFmtId="43" fontId="2" fillId="0" borderId="0" xfId="3" applyNumberFormat="1" applyFont="1" applyFill="1" applyBorder="1" applyAlignment="1">
      <alignment horizontal="right"/>
    </xf>
    <xf numFmtId="43" fontId="2" fillId="0" borderId="0" xfId="3" applyNumberFormat="1" applyFont="1" applyFill="1" applyBorder="1" applyAlignment="1" applyProtection="1">
      <alignment horizontal="right"/>
    </xf>
    <xf numFmtId="49" fontId="2" fillId="0" borderId="0" xfId="4" applyNumberFormat="1" applyFont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Protection="1">
      <protection locked="0"/>
    </xf>
    <xf numFmtId="0" fontId="2" fillId="0" borderId="0" xfId="4" applyNumberFormat="1" applyFont="1" applyFill="1" applyBorder="1" applyAlignment="1" applyProtection="1">
      <alignment horizontal="center"/>
      <protection locked="0"/>
    </xf>
    <xf numFmtId="39" fontId="2" fillId="0" borderId="5" xfId="3" applyNumberFormat="1" applyFont="1" applyBorder="1" applyAlignment="1" applyProtection="1">
      <alignment horizontal="right"/>
      <protection locked="0"/>
    </xf>
    <xf numFmtId="39" fontId="2" fillId="0" borderId="0" xfId="3" applyNumberFormat="1" applyFont="1" applyBorder="1" applyAlignment="1" applyProtection="1">
      <alignment horizontal="right"/>
      <protection locked="0"/>
    </xf>
    <xf numFmtId="39" fontId="2" fillId="0" borderId="0" xfId="3" applyNumberFormat="1" applyFont="1" applyBorder="1" applyAlignment="1" applyProtection="1">
      <alignment horizontal="right"/>
    </xf>
    <xf numFmtId="39" fontId="2" fillId="0" borderId="6" xfId="3" applyNumberFormat="1" applyFont="1" applyBorder="1" applyAlignment="1" applyProtection="1">
      <alignment horizontal="right"/>
      <protection locked="0"/>
    </xf>
    <xf numFmtId="165" fontId="5" fillId="6" borderId="4" xfId="3" applyNumberFormat="1" applyFont="1" applyFill="1" applyBorder="1" applyAlignment="1">
      <alignment horizontal="left"/>
    </xf>
    <xf numFmtId="0" fontId="2" fillId="6" borderId="4" xfId="0" applyFont="1" applyFill="1" applyBorder="1"/>
    <xf numFmtId="0" fontId="5" fillId="6" borderId="4" xfId="3" applyFont="1" applyFill="1" applyBorder="1"/>
    <xf numFmtId="0" fontId="5" fillId="6" borderId="4" xfId="3" applyFont="1" applyFill="1" applyBorder="1" applyProtection="1">
      <protection locked="0"/>
    </xf>
    <xf numFmtId="0" fontId="5" fillId="6" borderId="4" xfId="4" applyNumberFormat="1" applyFont="1" applyFill="1" applyBorder="1" applyAlignment="1">
      <alignment horizontal="center"/>
    </xf>
    <xf numFmtId="39" fontId="2" fillId="6" borderId="7" xfId="3" applyNumberFormat="1" applyFont="1" applyFill="1" applyBorder="1" applyAlignment="1">
      <alignment horizontal="right"/>
    </xf>
    <xf numFmtId="39" fontId="2" fillId="6" borderId="4" xfId="3" applyNumberFormat="1" applyFont="1" applyFill="1" applyBorder="1" applyAlignment="1">
      <alignment horizontal="right"/>
    </xf>
    <xf numFmtId="0" fontId="5" fillId="0" borderId="0" xfId="2" applyFont="1" applyFill="1" applyBorder="1"/>
    <xf numFmtId="2" fontId="5" fillId="0" borderId="0" xfId="3" applyNumberFormat="1" applyFont="1" applyFill="1" applyBorder="1" applyAlignment="1">
      <alignment wrapText="1"/>
    </xf>
    <xf numFmtId="2" fontId="5" fillId="0" borderId="0" xfId="3" applyNumberFormat="1" applyFont="1" applyFill="1" applyBorder="1" applyAlignment="1" applyProtection="1">
      <alignment wrapText="1"/>
      <protection locked="0"/>
    </xf>
    <xf numFmtId="0" fontId="2" fillId="0" borderId="0" xfId="4" applyNumberFormat="1" applyFont="1" applyFill="1" applyBorder="1" applyAlignment="1">
      <alignment horizontal="center"/>
    </xf>
    <xf numFmtId="39" fontId="2" fillId="0" borderId="6" xfId="3" applyNumberFormat="1" applyFont="1" applyFill="1" applyBorder="1" applyAlignment="1">
      <alignment horizontal="right"/>
    </xf>
    <xf numFmtId="39" fontId="2" fillId="0" borderId="0" xfId="3" applyNumberFormat="1" applyFont="1" applyBorder="1" applyAlignment="1">
      <alignment horizontal="right"/>
    </xf>
    <xf numFmtId="39" fontId="2" fillId="0" borderId="0" xfId="3" applyNumberFormat="1" applyFont="1" applyFill="1" applyBorder="1" applyAlignment="1">
      <alignment horizontal="right"/>
    </xf>
    <xf numFmtId="39" fontId="2" fillId="0" borderId="0" xfId="3" applyNumberFormat="1" applyFont="1" applyFill="1" applyBorder="1" applyAlignment="1" applyProtection="1">
      <alignment horizontal="right"/>
    </xf>
    <xf numFmtId="0" fontId="2" fillId="0" borderId="0" xfId="2" applyFont="1" applyFill="1" applyBorder="1" applyAlignment="1">
      <alignment horizontal="center"/>
    </xf>
    <xf numFmtId="2" fontId="2" fillId="0" borderId="0" xfId="3" applyNumberFormat="1" applyFont="1" applyFill="1" applyBorder="1" applyAlignment="1" applyProtection="1">
      <alignment wrapText="1"/>
      <protection locked="0"/>
    </xf>
    <xf numFmtId="0" fontId="2" fillId="4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39" fontId="2" fillId="0" borderId="6" xfId="3" applyNumberFormat="1" applyFont="1" applyFill="1" applyBorder="1" applyAlignment="1" applyProtection="1">
      <alignment horizontal="right"/>
      <protection locked="0"/>
    </xf>
    <xf numFmtId="39" fontId="2" fillId="0" borderId="0" xfId="3" applyNumberFormat="1" applyFont="1" applyFill="1" applyBorder="1" applyAlignment="1" applyProtection="1">
      <alignment horizontal="right"/>
      <protection locked="0"/>
    </xf>
    <xf numFmtId="0" fontId="2" fillId="4" borderId="0" xfId="0" applyFont="1" applyFill="1" applyAlignment="1">
      <alignment horizontal="center"/>
    </xf>
    <xf numFmtId="0" fontId="2" fillId="0" borderId="12" xfId="4" applyNumberFormat="1" applyFont="1" applyFill="1" applyBorder="1" applyAlignment="1" applyProtection="1">
      <alignment horizontal="center"/>
      <protection locked="0"/>
    </xf>
    <xf numFmtId="0" fontId="2" fillId="6" borderId="4" xfId="2" applyFont="1" applyFill="1" applyBorder="1"/>
    <xf numFmtId="0" fontId="5" fillId="6" borderId="4" xfId="0" applyFont="1" applyFill="1" applyBorder="1"/>
    <xf numFmtId="0" fontId="5" fillId="6" borderId="4" xfId="0" applyFont="1" applyFill="1" applyBorder="1" applyProtection="1">
      <protection locked="0"/>
    </xf>
    <xf numFmtId="49" fontId="4" fillId="6" borderId="4" xfId="4" applyNumberFormat="1" applyFont="1" applyFill="1" applyBorder="1" applyAlignment="1" applyProtection="1">
      <alignment horizontal="left" wrapText="1"/>
      <protection locked="0"/>
    </xf>
    <xf numFmtId="0" fontId="2" fillId="4" borderId="1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0" fontId="2" fillId="0" borderId="0" xfId="3" applyFont="1" applyBorder="1"/>
    <xf numFmtId="0" fontId="2" fillId="0" borderId="0" xfId="3" applyFont="1" applyBorder="1" applyProtection="1">
      <protection locked="0"/>
    </xf>
    <xf numFmtId="0" fontId="2" fillId="0" borderId="2" xfId="4" applyNumberFormat="1" applyFont="1" applyFill="1" applyBorder="1" applyAlignment="1" applyProtection="1">
      <alignment horizontal="center"/>
      <protection locked="0"/>
    </xf>
    <xf numFmtId="165" fontId="5" fillId="2" borderId="4" xfId="3" applyNumberFormat="1" applyFont="1" applyFill="1" applyBorder="1" applyAlignment="1">
      <alignment horizontal="left"/>
    </xf>
    <xf numFmtId="0" fontId="2" fillId="2" borderId="4" xfId="2" applyFont="1" applyFill="1" applyBorder="1"/>
    <xf numFmtId="0" fontId="5" fillId="2" borderId="4" xfId="3" applyFont="1" applyFill="1" applyBorder="1"/>
    <xf numFmtId="10" fontId="2" fillId="2" borderId="2" xfId="4" applyNumberFormat="1" applyFont="1" applyFill="1" applyBorder="1" applyAlignment="1">
      <alignment horizontal="center"/>
    </xf>
    <xf numFmtId="39" fontId="2" fillId="2" borderId="7" xfId="4" applyNumberFormat="1" applyFont="1" applyFill="1" applyBorder="1"/>
    <xf numFmtId="39" fontId="2" fillId="2" borderId="4" xfId="4" applyNumberFormat="1" applyFont="1" applyFill="1" applyBorder="1"/>
    <xf numFmtId="49" fontId="4" fillId="2" borderId="4" xfId="4" applyNumberFormat="1" applyFont="1" applyFill="1" applyBorder="1" applyAlignment="1" applyProtection="1">
      <alignment horizontal="left" wrapText="1"/>
      <protection locked="0"/>
    </xf>
    <xf numFmtId="0" fontId="2" fillId="0" borderId="0" xfId="2" applyFont="1" applyFill="1" applyBorder="1"/>
    <xf numFmtId="10" fontId="2" fillId="0" borderId="0" xfId="4" applyNumberFormat="1" applyFont="1" applyAlignment="1">
      <alignment horizontal="center"/>
    </xf>
    <xf numFmtId="39" fontId="2" fillId="0" borderId="6" xfId="3" applyNumberFormat="1" applyFont="1" applyBorder="1" applyAlignment="1">
      <alignment horizontal="right"/>
    </xf>
    <xf numFmtId="165" fontId="5" fillId="6" borderId="3" xfId="3" applyNumberFormat="1" applyFont="1" applyFill="1" applyBorder="1" applyAlignment="1">
      <alignment horizontal="right"/>
    </xf>
    <xf numFmtId="39" fontId="2" fillId="6" borderId="8" xfId="3" applyNumberFormat="1" applyFont="1" applyFill="1" applyBorder="1" applyAlignment="1">
      <alignment horizontal="right"/>
    </xf>
    <xf numFmtId="39" fontId="2" fillId="6" borderId="3" xfId="3" applyNumberFormat="1" applyFont="1" applyFill="1" applyBorder="1" applyAlignment="1">
      <alignment horizontal="right"/>
    </xf>
    <xf numFmtId="165" fontId="5" fillId="5" borderId="0" xfId="3" applyNumberFormat="1" applyFont="1" applyFill="1" applyBorder="1" applyAlignment="1">
      <alignment horizontal="right"/>
    </xf>
    <xf numFmtId="0" fontId="5" fillId="5" borderId="0" xfId="3" applyFont="1" applyFill="1" applyBorder="1"/>
    <xf numFmtId="0" fontId="5" fillId="5" borderId="0" xfId="3" applyFont="1" applyFill="1" applyBorder="1" applyAlignment="1">
      <alignment horizontal="center"/>
    </xf>
    <xf numFmtId="39" fontId="2" fillId="5" borderId="6" xfId="3" applyNumberFormat="1" applyFont="1" applyFill="1" applyBorder="1" applyAlignment="1">
      <alignment horizontal="right"/>
    </xf>
    <xf numFmtId="39" fontId="2" fillId="5" borderId="0" xfId="3" applyNumberFormat="1" applyFont="1" applyFill="1" applyBorder="1" applyAlignment="1">
      <alignment horizontal="right"/>
    </xf>
    <xf numFmtId="39" fontId="2" fillId="5" borderId="0" xfId="3" applyNumberFormat="1" applyFont="1" applyFill="1" applyBorder="1" applyAlignment="1" applyProtection="1">
      <alignment horizontal="right"/>
    </xf>
    <xf numFmtId="49" fontId="4" fillId="5" borderId="0" xfId="4" applyNumberFormat="1" applyFont="1" applyFill="1" applyAlignment="1" applyProtection="1">
      <alignment horizontal="left" wrapText="1"/>
      <protection locked="0"/>
    </xf>
    <xf numFmtId="0" fontId="2" fillId="0" borderId="0" xfId="0" applyFont="1" applyAlignment="1">
      <alignment horizontal="center"/>
    </xf>
    <xf numFmtId="0" fontId="2" fillId="0" borderId="0" xfId="3" applyFont="1" applyBorder="1" applyAlignment="1"/>
    <xf numFmtId="0" fontId="2" fillId="0" borderId="0" xfId="3" applyFont="1" applyBorder="1" applyAlignment="1">
      <alignment wrapText="1"/>
    </xf>
    <xf numFmtId="10" fontId="2" fillId="0" borderId="0" xfId="4" applyNumberFormat="1" applyFont="1" applyFill="1" applyAlignment="1">
      <alignment horizontal="center"/>
    </xf>
    <xf numFmtId="0" fontId="5" fillId="6" borderId="4" xfId="3" applyFont="1" applyFill="1" applyBorder="1" applyAlignment="1">
      <alignment wrapText="1"/>
    </xf>
    <xf numFmtId="0" fontId="8" fillId="6" borderId="4" xfId="3" applyFont="1" applyFill="1" applyBorder="1" applyAlignment="1">
      <alignment wrapText="1"/>
    </xf>
    <xf numFmtId="10" fontId="2" fillId="6" borderId="4" xfId="4" applyNumberFormat="1" applyFont="1" applyFill="1" applyBorder="1" applyAlignment="1">
      <alignment horizontal="center"/>
    </xf>
    <xf numFmtId="39" fontId="2" fillId="6" borderId="4" xfId="3" applyNumberFormat="1" applyFont="1" applyFill="1" applyBorder="1" applyAlignment="1" applyProtection="1">
      <alignment horizontal="right"/>
    </xf>
    <xf numFmtId="39" fontId="2" fillId="0" borderId="6" xfId="4" applyNumberFormat="1" applyFont="1" applyBorder="1"/>
    <xf numFmtId="39" fontId="2" fillId="0" borderId="0" xfId="4" applyNumberFormat="1" applyFont="1" applyBorder="1"/>
    <xf numFmtId="39" fontId="2" fillId="0" borderId="0" xfId="4" applyNumberFormat="1" applyFont="1" applyProtection="1"/>
    <xf numFmtId="0" fontId="5" fillId="6" borderId="3" xfId="3" applyFont="1" applyFill="1" applyBorder="1" applyAlignment="1">
      <alignment wrapText="1"/>
    </xf>
    <xf numFmtId="0" fontId="8" fillId="6" borderId="3" xfId="3" applyFont="1" applyFill="1" applyBorder="1" applyAlignment="1">
      <alignment wrapText="1"/>
    </xf>
    <xf numFmtId="0" fontId="5" fillId="6" borderId="3" xfId="3" applyFont="1" applyFill="1" applyBorder="1" applyAlignment="1">
      <alignment horizontal="center" wrapText="1"/>
    </xf>
    <xf numFmtId="39" fontId="2" fillId="6" borderId="3" xfId="3" applyNumberFormat="1" applyFont="1" applyFill="1" applyBorder="1" applyAlignment="1" applyProtection="1">
      <alignment horizontal="right"/>
    </xf>
    <xf numFmtId="49" fontId="4" fillId="6" borderId="3" xfId="3" applyNumberFormat="1" applyFont="1" applyFill="1" applyBorder="1" applyAlignment="1" applyProtection="1">
      <alignment horizontal="left" wrapText="1"/>
      <protection locked="0"/>
    </xf>
    <xf numFmtId="0" fontId="8" fillId="5" borderId="0" xfId="3" applyFont="1" applyFill="1" applyBorder="1"/>
    <xf numFmtId="0" fontId="5" fillId="5" borderId="0" xfId="3" applyFont="1" applyFill="1" applyBorder="1" applyAlignment="1">
      <alignment horizontal="center" wrapText="1"/>
    </xf>
    <xf numFmtId="49" fontId="4" fillId="5" borderId="0" xfId="3" applyNumberFormat="1" applyFont="1" applyFill="1" applyBorder="1" applyAlignment="1" applyProtection="1">
      <alignment horizontal="left" wrapText="1"/>
      <protection locked="0"/>
    </xf>
    <xf numFmtId="165" fontId="5" fillId="0" borderId="0" xfId="3" applyNumberFormat="1" applyFont="1" applyBorder="1" applyAlignment="1">
      <alignment horizontal="right"/>
    </xf>
    <xf numFmtId="0" fontId="4" fillId="0" borderId="0" xfId="0" applyFont="1"/>
    <xf numFmtId="0" fontId="8" fillId="6" borderId="4" xfId="3" applyFont="1" applyFill="1" applyBorder="1"/>
    <xf numFmtId="0" fontId="5" fillId="6" borderId="4" xfId="3" applyFont="1" applyFill="1" applyBorder="1" applyAlignment="1">
      <alignment horizontal="center" wrapText="1"/>
    </xf>
    <xf numFmtId="49" fontId="4" fillId="6" borderId="4" xfId="3" applyNumberFormat="1" applyFont="1" applyFill="1" applyBorder="1" applyAlignment="1" applyProtection="1">
      <alignment horizontal="left" wrapText="1"/>
      <protection locked="0"/>
    </xf>
    <xf numFmtId="0" fontId="2" fillId="5" borderId="0" xfId="0" applyFont="1" applyFill="1"/>
    <xf numFmtId="39" fontId="2" fillId="6" borderId="7" xfId="0" applyNumberFormat="1" applyFont="1" applyFill="1" applyBorder="1"/>
    <xf numFmtId="39" fontId="2" fillId="6" borderId="4" xfId="0" applyNumberFormat="1" applyFont="1" applyFill="1" applyBorder="1"/>
    <xf numFmtId="1" fontId="2" fillId="5" borderId="0" xfId="4" applyNumberFormat="1" applyFont="1" applyFill="1" applyAlignment="1">
      <alignment horizontal="center"/>
    </xf>
    <xf numFmtId="0" fontId="2" fillId="5" borderId="0" xfId="4" applyFont="1" applyFill="1" applyAlignment="1">
      <alignment horizontal="center"/>
    </xf>
    <xf numFmtId="39" fontId="12" fillId="5" borderId="6" xfId="3" applyNumberFormat="1" applyFont="1" applyFill="1" applyBorder="1"/>
    <xf numFmtId="39" fontId="2" fillId="5" borderId="0" xfId="3" applyNumberFormat="1" applyFont="1" applyFill="1" applyBorder="1"/>
    <xf numFmtId="39" fontId="2" fillId="5" borderId="0" xfId="3" applyNumberFormat="1" applyFont="1" applyFill="1" applyBorder="1" applyProtection="1"/>
    <xf numFmtId="0" fontId="2" fillId="0" borderId="0" xfId="0" applyFont="1" applyAlignment="1">
      <alignment wrapText="1"/>
    </xf>
    <xf numFmtId="0" fontId="5" fillId="5" borderId="0" xfId="3" applyFont="1" applyFill="1" applyBorder="1" applyAlignment="1"/>
    <xf numFmtId="0" fontId="8" fillId="5" borderId="0" xfId="3" applyFont="1" applyFill="1" applyBorder="1" applyAlignment="1"/>
    <xf numFmtId="165" fontId="5" fillId="0" borderId="0" xfId="3" applyNumberFormat="1" applyFont="1" applyFill="1" applyBorder="1" applyAlignment="1">
      <alignment horizontal="right"/>
    </xf>
    <xf numFmtId="164" fontId="12" fillId="0" borderId="0" xfId="4" applyNumberFormat="1" applyFont="1" applyFill="1" applyBorder="1"/>
    <xf numFmtId="0" fontId="5" fillId="0" borderId="0" xfId="3" applyFont="1" applyFill="1" applyBorder="1" applyAlignment="1"/>
    <xf numFmtId="0" fontId="8" fillId="0" borderId="0" xfId="3" applyFont="1" applyFill="1" applyBorder="1" applyAlignment="1">
      <alignment horizontal="center" vertical="center"/>
    </xf>
    <xf numFmtId="39" fontId="2" fillId="6" borderId="0" xfId="3" applyNumberFormat="1" applyFont="1" applyFill="1" applyBorder="1" applyAlignment="1">
      <alignment horizontal="center" wrapText="1"/>
    </xf>
    <xf numFmtId="39" fontId="2" fillId="7" borderId="6" xfId="3" applyNumberFormat="1" applyFont="1" applyFill="1" applyBorder="1" applyAlignment="1">
      <alignment horizontal="right"/>
    </xf>
    <xf numFmtId="39" fontId="2" fillId="7" borderId="0" xfId="3" applyNumberFormat="1" applyFont="1" applyFill="1" applyBorder="1" applyAlignment="1">
      <alignment horizontal="right"/>
    </xf>
    <xf numFmtId="39" fontId="2" fillId="7" borderId="0" xfId="3" applyNumberFormat="1" applyFont="1" applyFill="1" applyBorder="1" applyAlignment="1" applyProtection="1">
      <alignment horizontal="right"/>
    </xf>
    <xf numFmtId="0" fontId="4" fillId="0" borderId="0" xfId="0" applyFont="1" applyFill="1"/>
    <xf numFmtId="0" fontId="2" fillId="6" borderId="0" xfId="3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2" fillId="6" borderId="0" xfId="4" applyFont="1" applyFill="1" applyAlignment="1">
      <alignment horizontal="center"/>
    </xf>
    <xf numFmtId="0" fontId="2" fillId="0" borderId="0" xfId="0" applyFont="1" applyBorder="1"/>
    <xf numFmtId="0" fontId="4" fillId="0" borderId="0" xfId="0" applyFont="1" applyBorder="1"/>
    <xf numFmtId="0" fontId="12" fillId="0" borderId="0" xfId="0" applyFont="1" applyBorder="1" applyAlignment="1">
      <alignment horizontal="left"/>
    </xf>
    <xf numFmtId="165" fontId="2" fillId="0" borderId="0" xfId="3" applyNumberFormat="1" applyFont="1" applyBorder="1" applyAlignment="1">
      <alignment horizontal="right"/>
    </xf>
    <xf numFmtId="0" fontId="13" fillId="0" borderId="0" xfId="3" applyFont="1" applyBorder="1"/>
    <xf numFmtId="0" fontId="14" fillId="0" borderId="0" xfId="3" applyFont="1" applyBorder="1"/>
    <xf numFmtId="39" fontId="2" fillId="0" borderId="0" xfId="3" applyNumberFormat="1" applyFont="1" applyBorder="1"/>
    <xf numFmtId="39" fontId="2" fillId="0" borderId="0" xfId="3" applyNumberFormat="1" applyFont="1" applyBorder="1" applyProtection="1"/>
    <xf numFmtId="0" fontId="5" fillId="0" borderId="4" xfId="4" applyFont="1" applyBorder="1"/>
    <xf numFmtId="0" fontId="2" fillId="0" borderId="4" xfId="4" applyFont="1" applyBorder="1"/>
    <xf numFmtId="0" fontId="2" fillId="0" borderId="4" xfId="3" applyFont="1" applyBorder="1"/>
    <xf numFmtId="0" fontId="4" fillId="0" borderId="4" xfId="3" applyFont="1" applyBorder="1"/>
    <xf numFmtId="0" fontId="2" fillId="0" borderId="4" xfId="4" applyFont="1" applyBorder="1" applyAlignment="1">
      <alignment horizontal="center"/>
    </xf>
    <xf numFmtId="39" fontId="2" fillId="0" borderId="7" xfId="3" applyNumberFormat="1" applyFont="1" applyBorder="1" applyProtection="1"/>
    <xf numFmtId="39" fontId="2" fillId="0" borderId="4" xfId="3" applyNumberFormat="1" applyFont="1" applyBorder="1" applyProtection="1"/>
    <xf numFmtId="49" fontId="4" fillId="0" borderId="4" xfId="3" applyNumberFormat="1" applyFont="1" applyBorder="1" applyAlignment="1" applyProtection="1">
      <alignment horizontal="left" wrapText="1"/>
      <protection locked="0"/>
    </xf>
    <xf numFmtId="0" fontId="2" fillId="0" borderId="3" xfId="4" applyFont="1" applyBorder="1"/>
    <xf numFmtId="0" fontId="5" fillId="0" borderId="3" xfId="3" applyFont="1" applyFill="1" applyBorder="1" applyAlignment="1">
      <alignment wrapText="1"/>
    </xf>
    <xf numFmtId="0" fontId="8" fillId="0" borderId="3" xfId="3" applyFont="1" applyFill="1" applyBorder="1" applyAlignment="1">
      <alignment wrapText="1"/>
    </xf>
    <xf numFmtId="0" fontId="2" fillId="0" borderId="3" xfId="4" applyFont="1" applyBorder="1" applyAlignment="1">
      <alignment horizontal="center"/>
    </xf>
    <xf numFmtId="39" fontId="5" fillId="0" borderId="9" xfId="3" applyNumberFormat="1" applyFont="1" applyBorder="1"/>
    <xf numFmtId="39" fontId="5" fillId="0" borderId="3" xfId="3" applyNumberFormat="1" applyFont="1" applyBorder="1"/>
    <xf numFmtId="39" fontId="5" fillId="0" borderId="3" xfId="3" applyNumberFormat="1" applyFont="1" applyBorder="1" applyProtection="1"/>
    <xf numFmtId="8" fontId="4" fillId="0" borderId="3" xfId="1" applyFont="1" applyBorder="1" applyAlignment="1" applyProtection="1">
      <alignment horizontal="left" wrapText="1"/>
      <protection locked="0"/>
    </xf>
    <xf numFmtId="49" fontId="4" fillId="0" borderId="0" xfId="3" applyNumberFormat="1" applyFont="1" applyFill="1" applyBorder="1" applyAlignment="1" applyProtection="1">
      <alignment horizontal="left" wrapText="1"/>
    </xf>
    <xf numFmtId="2" fontId="2" fillId="0" borderId="0" xfId="5" applyNumberFormat="1" applyFont="1" applyBorder="1" applyAlignment="1" applyProtection="1">
      <alignment horizontal="left"/>
      <protection locked="0"/>
    </xf>
    <xf numFmtId="15" fontId="2" fillId="0" borderId="2" xfId="2" applyNumberFormat="1" applyFont="1" applyBorder="1" applyAlignment="1" applyProtection="1">
      <alignment horizontal="left"/>
      <protection locked="0"/>
    </xf>
    <xf numFmtId="49" fontId="2" fillId="0" borderId="0" xfId="4" applyNumberFormat="1" applyFont="1" applyAlignment="1">
      <alignment horizontal="left" wrapText="1"/>
    </xf>
    <xf numFmtId="39" fontId="2" fillId="0" borderId="0" xfId="0" applyNumberFormat="1" applyFont="1"/>
    <xf numFmtId="0" fontId="2" fillId="0" borderId="0" xfId="0" applyFont="1" applyFill="1" applyAlignment="1">
      <alignment horizontal="left"/>
    </xf>
    <xf numFmtId="39" fontId="2" fillId="3" borderId="6" xfId="3" applyNumberFormat="1" applyFont="1" applyFill="1" applyBorder="1" applyAlignment="1">
      <alignment horizontal="right"/>
    </xf>
    <xf numFmtId="39" fontId="2" fillId="3" borderId="0" xfId="3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3" xfId="1" applyNumberFormat="1" applyFont="1" applyBorder="1" applyAlignment="1" applyProtection="1">
      <alignment horizontal="left" wrapText="1"/>
      <protection locked="0"/>
    </xf>
    <xf numFmtId="49" fontId="4" fillId="0" borderId="0" xfId="3" applyNumberFormat="1" applyFont="1" applyFill="1" applyBorder="1" applyAlignment="1" applyProtection="1">
      <alignment horizontal="right" wrapText="1"/>
    </xf>
    <xf numFmtId="0" fontId="4" fillId="0" borderId="0" xfId="4" applyFont="1" applyProtection="1">
      <protection locked="0"/>
    </xf>
    <xf numFmtId="0" fontId="4" fillId="0" borderId="2" xfId="4" applyFont="1" applyFill="1" applyBorder="1" applyProtection="1">
      <protection locked="0"/>
    </xf>
    <xf numFmtId="49" fontId="4" fillId="0" borderId="0" xfId="4" applyNumberFormat="1" applyFont="1" applyFill="1" applyAlignment="1" applyProtection="1">
      <alignment horizontal="left"/>
      <protection locked="0"/>
    </xf>
    <xf numFmtId="49" fontId="4" fillId="2" borderId="4" xfId="4" applyNumberFormat="1" applyFont="1" applyFill="1" applyBorder="1" applyAlignment="1" applyProtection="1">
      <alignment horizontal="left"/>
      <protection locked="0"/>
    </xf>
    <xf numFmtId="49" fontId="4" fillId="0" borderId="0" xfId="2" applyNumberFormat="1" applyFont="1" applyBorder="1" applyAlignment="1" applyProtection="1">
      <alignment horizontal="left"/>
      <protection locked="0"/>
    </xf>
    <xf numFmtId="49" fontId="4" fillId="0" borderId="0" xfId="3" applyNumberFormat="1" applyFont="1" applyBorder="1" applyAlignment="1" applyProtection="1">
      <alignment horizontal="left"/>
      <protection locked="0"/>
    </xf>
    <xf numFmtId="49" fontId="4" fillId="0" borderId="0" xfId="1" applyNumberFormat="1" applyFont="1" applyFill="1" applyBorder="1" applyAlignment="1" applyProtection="1">
      <alignment horizontal="left"/>
      <protection locked="0"/>
    </xf>
    <xf numFmtId="49" fontId="4" fillId="0" borderId="0" xfId="1" applyNumberFormat="1" applyFont="1" applyBorder="1" applyAlignment="1" applyProtection="1">
      <alignment horizontal="left"/>
      <protection locked="0"/>
    </xf>
    <xf numFmtId="164" fontId="12" fillId="0" borderId="0" xfId="4" applyNumberFormat="1" applyFont="1" applyFill="1" applyBorder="1" applyAlignment="1">
      <alignment horizontal="left"/>
    </xf>
    <xf numFmtId="49" fontId="4" fillId="0" borderId="0" xfId="3" applyNumberFormat="1" applyFont="1" applyBorder="1" applyAlignment="1" applyProtection="1">
      <protection locked="0"/>
    </xf>
    <xf numFmtId="49" fontId="4" fillId="0" borderId="0" xfId="3" applyNumberFormat="1" applyFont="1" applyFill="1" applyBorder="1" applyAlignment="1" applyProtection="1">
      <alignment horizontal="left"/>
    </xf>
    <xf numFmtId="49" fontId="4" fillId="0" borderId="4" xfId="3" applyNumberFormat="1" applyFont="1" applyBorder="1" applyAlignment="1" applyProtection="1">
      <alignment horizontal="left"/>
      <protection locked="0"/>
    </xf>
    <xf numFmtId="8" fontId="4" fillId="0" borderId="3" xfId="1" applyFont="1" applyBorder="1" applyAlignment="1" applyProtection="1">
      <alignment horizontal="left"/>
      <protection locked="0"/>
    </xf>
    <xf numFmtId="49" fontId="2" fillId="0" borderId="0" xfId="3" applyNumberFormat="1" applyFont="1" applyFill="1" applyBorder="1" applyAlignment="1" applyProtection="1">
      <alignment horizontal="right"/>
    </xf>
    <xf numFmtId="164" fontId="16" fillId="0" borderId="0" xfId="4" applyNumberFormat="1" applyFont="1" applyFill="1"/>
    <xf numFmtId="0" fontId="15" fillId="0" borderId="0" xfId="4" applyFont="1" applyFill="1"/>
    <xf numFmtId="0" fontId="16" fillId="0" borderId="0" xfId="3" applyFont="1" applyFill="1" applyBorder="1"/>
    <xf numFmtId="0" fontId="15" fillId="0" borderId="0" xfId="4" applyFont="1" applyBorder="1" applyAlignment="1">
      <alignment horizontal="center"/>
    </xf>
    <xf numFmtId="43" fontId="15" fillId="0" borderId="0" xfId="3" applyNumberFormat="1" applyFont="1" applyFill="1" applyBorder="1" applyAlignment="1">
      <alignment horizontal="right"/>
    </xf>
    <xf numFmtId="43" fontId="15" fillId="0" borderId="0" xfId="3" applyNumberFormat="1" applyFont="1" applyFill="1" applyBorder="1" applyAlignment="1" applyProtection="1">
      <alignment horizontal="right"/>
    </xf>
    <xf numFmtId="49" fontId="4" fillId="0" borderId="0" xfId="4" applyNumberFormat="1" applyFont="1" applyAlignment="1">
      <alignment wrapText="1"/>
    </xf>
    <xf numFmtId="49" fontId="4" fillId="0" borderId="0" xfId="3" applyNumberFormat="1" applyFont="1" applyFill="1" applyBorder="1" applyAlignment="1" applyProtection="1">
      <alignment horizontal="right"/>
    </xf>
    <xf numFmtId="0" fontId="2" fillId="0" borderId="0" xfId="4" applyFont="1" applyFill="1" applyAlignment="1">
      <alignment horizontal="center"/>
    </xf>
    <xf numFmtId="43" fontId="2" fillId="0" borderId="5" xfId="3" applyNumberFormat="1" applyFont="1" applyBorder="1" applyAlignment="1" applyProtection="1">
      <alignment horizontal="right"/>
      <protection locked="0"/>
    </xf>
    <xf numFmtId="43" fontId="2" fillId="0" borderId="6" xfId="3" applyNumberFormat="1" applyFont="1" applyBorder="1" applyAlignment="1" applyProtection="1">
      <alignment horizontal="right"/>
      <protection locked="0"/>
    </xf>
    <xf numFmtId="43" fontId="2" fillId="0" borderId="6" xfId="3" applyNumberFormat="1" applyFont="1" applyFill="1" applyBorder="1" applyAlignment="1">
      <alignment horizontal="right"/>
    </xf>
    <xf numFmtId="43" fontId="2" fillId="2" borderId="7" xfId="4" applyNumberFormat="1" applyFont="1" applyFill="1" applyBorder="1"/>
    <xf numFmtId="43" fontId="2" fillId="0" borderId="6" xfId="3" applyNumberFormat="1" applyFont="1" applyBorder="1" applyAlignment="1">
      <alignment horizontal="right"/>
    </xf>
    <xf numFmtId="43" fontId="2" fillId="0" borderId="6" xfId="4" applyNumberFormat="1" applyFont="1" applyBorder="1"/>
    <xf numFmtId="43" fontId="2" fillId="3" borderId="6" xfId="3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43" fontId="2" fillId="0" borderId="7" xfId="3" applyNumberFormat="1" applyFont="1" applyBorder="1" applyProtection="1"/>
    <xf numFmtId="43" fontId="5" fillId="0" borderId="9" xfId="7" applyNumberFormat="1" applyFont="1" applyBorder="1"/>
    <xf numFmtId="44" fontId="2" fillId="0" borderId="0" xfId="0" applyNumberFormat="1" applyFont="1"/>
    <xf numFmtId="43" fontId="2" fillId="0" borderId="0" xfId="6" applyFont="1" applyAlignment="1">
      <alignment wrapText="1"/>
    </xf>
    <xf numFmtId="165" fontId="5" fillId="8" borderId="0" xfId="3" applyNumberFormat="1" applyFont="1" applyFill="1" applyBorder="1" applyAlignment="1">
      <alignment horizontal="left"/>
    </xf>
    <xf numFmtId="0" fontId="2" fillId="8" borderId="0" xfId="4" applyFont="1" applyFill="1" applyAlignment="1">
      <alignment horizontal="center"/>
    </xf>
    <xf numFmtId="0" fontId="2" fillId="8" borderId="0" xfId="3" applyFont="1" applyFill="1" applyBorder="1" applyAlignment="1">
      <alignment wrapText="1"/>
    </xf>
    <xf numFmtId="166" fontId="4" fillId="8" borderId="0" xfId="3" applyNumberFormat="1" applyFont="1" applyFill="1" applyBorder="1" applyAlignment="1">
      <alignment wrapText="1"/>
    </xf>
    <xf numFmtId="39" fontId="2" fillId="8" borderId="6" xfId="3" applyNumberFormat="1" applyFont="1" applyFill="1" applyBorder="1"/>
    <xf numFmtId="39" fontId="2" fillId="8" borderId="11" xfId="3" applyNumberFormat="1" applyFont="1" applyFill="1" applyBorder="1"/>
    <xf numFmtId="39" fontId="2" fillId="8" borderId="4" xfId="3" applyNumberFormat="1" applyFont="1" applyFill="1" applyBorder="1"/>
    <xf numFmtId="39" fontId="2" fillId="8" borderId="0" xfId="3" applyNumberFormat="1" applyFont="1" applyFill="1" applyBorder="1" applyProtection="1"/>
    <xf numFmtId="49" fontId="4" fillId="8" borderId="0" xfId="3" applyNumberFormat="1" applyFont="1" applyFill="1" applyBorder="1" applyAlignment="1" applyProtection="1">
      <alignment horizontal="left" wrapText="1"/>
      <protection locked="0"/>
    </xf>
    <xf numFmtId="0" fontId="2" fillId="8" borderId="0" xfId="4" applyFont="1" applyFill="1"/>
    <xf numFmtId="165" fontId="5" fillId="8" borderId="3" xfId="3" applyNumberFormat="1" applyFont="1" applyFill="1" applyBorder="1" applyAlignment="1">
      <alignment horizontal="right"/>
    </xf>
    <xf numFmtId="39" fontId="2" fillId="8" borderId="8" xfId="3" applyNumberFormat="1" applyFont="1" applyFill="1" applyBorder="1" applyAlignment="1">
      <alignment horizontal="right"/>
    </xf>
    <xf numFmtId="39" fontId="2" fillId="8" borderId="3" xfId="3" applyNumberFormat="1" applyFont="1" applyFill="1" applyBorder="1" applyAlignment="1">
      <alignment horizontal="right"/>
    </xf>
    <xf numFmtId="49" fontId="4" fillId="8" borderId="0" xfId="3" applyNumberFormat="1" applyFont="1" applyFill="1" applyBorder="1" applyAlignment="1" applyProtection="1">
      <alignment horizontal="left"/>
      <protection locked="0"/>
    </xf>
    <xf numFmtId="43" fontId="2" fillId="8" borderId="8" xfId="3" applyNumberFormat="1" applyFont="1" applyFill="1" applyBorder="1" applyAlignment="1">
      <alignment horizontal="right"/>
    </xf>
    <xf numFmtId="43" fontId="2" fillId="8" borderId="6" xfId="3" applyNumberFormat="1" applyFont="1" applyFill="1" applyBorder="1"/>
    <xf numFmtId="43" fontId="2" fillId="8" borderId="11" xfId="3" applyNumberFormat="1" applyFont="1" applyFill="1" applyBorder="1"/>
    <xf numFmtId="43" fontId="2" fillId="8" borderId="4" xfId="3" applyNumberFormat="1" applyFont="1" applyFill="1" applyBorder="1"/>
    <xf numFmtId="49" fontId="4" fillId="5" borderId="0" xfId="4" applyNumberFormat="1" applyFont="1" applyFill="1" applyAlignment="1" applyProtection="1">
      <alignment horizontal="left"/>
      <protection locked="0"/>
    </xf>
    <xf numFmtId="49" fontId="4" fillId="5" borderId="0" xfId="3" applyNumberFormat="1" applyFont="1" applyFill="1" applyBorder="1" applyAlignment="1" applyProtection="1">
      <alignment horizontal="left"/>
      <protection locked="0"/>
    </xf>
    <xf numFmtId="49" fontId="8" fillId="5" borderId="0" xfId="1" applyNumberFormat="1" applyFont="1" applyFill="1" applyBorder="1" applyAlignment="1" applyProtection="1">
      <alignment horizontal="left"/>
      <protection locked="0"/>
    </xf>
    <xf numFmtId="43" fontId="2" fillId="5" borderId="6" xfId="3" applyNumberFormat="1" applyFont="1" applyFill="1" applyBorder="1" applyAlignment="1">
      <alignment horizontal="right"/>
    </xf>
    <xf numFmtId="43" fontId="12" fillId="5" borderId="6" xfId="3" applyNumberFormat="1" applyFont="1" applyFill="1" applyBorder="1"/>
    <xf numFmtId="49" fontId="9" fillId="6" borderId="4" xfId="4" applyNumberFormat="1" applyFont="1" applyFill="1" applyBorder="1" applyAlignment="1" applyProtection="1">
      <alignment horizontal="left"/>
      <protection locked="0"/>
    </xf>
    <xf numFmtId="49" fontId="4" fillId="6" borderId="4" xfId="4" applyNumberFormat="1" applyFont="1" applyFill="1" applyBorder="1" applyAlignment="1" applyProtection="1">
      <alignment horizontal="left"/>
      <protection locked="0"/>
    </xf>
    <xf numFmtId="49" fontId="4" fillId="6" borderId="4" xfId="3" applyNumberFormat="1" applyFont="1" applyFill="1" applyBorder="1" applyAlignment="1" applyProtection="1">
      <alignment horizontal="left"/>
      <protection locked="0"/>
    </xf>
    <xf numFmtId="49" fontId="4" fillId="6" borderId="3" xfId="3" applyNumberFormat="1" applyFont="1" applyFill="1" applyBorder="1" applyAlignment="1" applyProtection="1">
      <alignment horizontal="left"/>
      <protection locked="0"/>
    </xf>
    <xf numFmtId="49" fontId="8" fillId="6" borderId="4" xfId="1" applyNumberFormat="1" applyFont="1" applyFill="1" applyBorder="1" applyAlignment="1" applyProtection="1">
      <alignment horizontal="left"/>
      <protection locked="0"/>
    </xf>
    <xf numFmtId="0" fontId="2" fillId="8" borderId="3" xfId="2" applyFont="1" applyFill="1" applyBorder="1"/>
    <xf numFmtId="0" fontId="5" fillId="8" borderId="3" xfId="3" applyFont="1" applyFill="1" applyBorder="1"/>
    <xf numFmtId="10" fontId="2" fillId="8" borderId="3" xfId="4" applyNumberFormat="1" applyFont="1" applyFill="1" applyBorder="1" applyAlignment="1">
      <alignment horizontal="center"/>
    </xf>
    <xf numFmtId="49" fontId="4" fillId="8" borderId="3" xfId="4" applyNumberFormat="1" applyFont="1" applyFill="1" applyBorder="1" applyAlignment="1" applyProtection="1">
      <alignment horizontal="left"/>
      <protection locked="0"/>
    </xf>
    <xf numFmtId="49" fontId="4" fillId="8" borderId="3" xfId="4" applyNumberFormat="1" applyFont="1" applyFill="1" applyBorder="1" applyAlignment="1" applyProtection="1">
      <alignment horizontal="left" wrapText="1"/>
      <protection locked="0"/>
    </xf>
    <xf numFmtId="43" fontId="2" fillId="6" borderId="7" xfId="3" applyNumberFormat="1" applyFont="1" applyFill="1" applyBorder="1" applyAlignment="1">
      <alignment horizontal="right"/>
    </xf>
    <xf numFmtId="43" fontId="2" fillId="6" borderId="8" xfId="3" applyNumberFormat="1" applyFont="1" applyFill="1" applyBorder="1" applyAlignment="1">
      <alignment horizontal="right"/>
    </xf>
    <xf numFmtId="43" fontId="2" fillId="6" borderId="7" xfId="0" applyNumberFormat="1" applyFont="1" applyFill="1" applyBorder="1"/>
    <xf numFmtId="165" fontId="5" fillId="7" borderId="3" xfId="3" applyNumberFormat="1" applyFont="1" applyFill="1" applyBorder="1" applyAlignment="1">
      <alignment horizontal="right"/>
    </xf>
    <xf numFmtId="0" fontId="2" fillId="7" borderId="3" xfId="2" applyFont="1" applyFill="1" applyBorder="1"/>
    <xf numFmtId="0" fontId="5" fillId="7" borderId="3" xfId="3" applyFont="1" applyFill="1" applyBorder="1"/>
    <xf numFmtId="10" fontId="2" fillId="7" borderId="3" xfId="4" applyNumberFormat="1" applyFont="1" applyFill="1" applyBorder="1" applyAlignment="1">
      <alignment horizontal="center"/>
    </xf>
    <xf numFmtId="39" fontId="2" fillId="7" borderId="8" xfId="3" applyNumberFormat="1" applyFont="1" applyFill="1" applyBorder="1" applyAlignment="1">
      <alignment horizontal="right"/>
    </xf>
    <xf numFmtId="39" fontId="2" fillId="7" borderId="3" xfId="3" applyNumberFormat="1" applyFont="1" applyFill="1" applyBorder="1" applyAlignment="1">
      <alignment horizontal="right"/>
    </xf>
    <xf numFmtId="49" fontId="4" fillId="7" borderId="3" xfId="4" applyNumberFormat="1" applyFont="1" applyFill="1" applyBorder="1" applyAlignment="1" applyProtection="1">
      <alignment horizontal="left"/>
      <protection locked="0"/>
    </xf>
    <xf numFmtId="43" fontId="2" fillId="7" borderId="6" xfId="3" applyNumberFormat="1" applyFont="1" applyFill="1" applyBorder="1" applyAlignment="1">
      <alignment horizontal="right"/>
    </xf>
    <xf numFmtId="49" fontId="5" fillId="0" borderId="0" xfId="3" applyNumberFormat="1" applyFont="1" applyBorder="1" applyAlignment="1" applyProtection="1">
      <alignment horizontal="right"/>
      <protection locked="0"/>
    </xf>
    <xf numFmtId="49" fontId="5" fillId="0" borderId="2" xfId="3" applyNumberFormat="1" applyFont="1" applyBorder="1" applyAlignment="1" applyProtection="1">
      <alignment horizontal="right"/>
      <protection locked="0"/>
    </xf>
  </cellXfs>
  <cellStyles count="10">
    <cellStyle name="Comma" xfId="6" builtinId="3"/>
    <cellStyle name="Currency" xfId="7" builtinId="4"/>
    <cellStyle name="Currency 2" xfId="9" xr:uid="{00000000-0005-0000-0000-000002000000}"/>
    <cellStyle name="Currency_Sheet1" xfId="1" xr:uid="{00000000-0005-0000-0000-000003000000}"/>
    <cellStyle name="Normal" xfId="0" builtinId="0"/>
    <cellStyle name="Normal 2" xfId="8" xr:uid="{00000000-0005-0000-0000-000005000000}"/>
    <cellStyle name="Normal_G. Champlin Entrepreneurial Budget Final July 07 thru June 08" xfId="2" xr:uid="{00000000-0005-0000-0000-000006000000}"/>
    <cellStyle name="Normal_Sheet1" xfId="3" xr:uid="{00000000-0005-0000-0000-000007000000}"/>
    <cellStyle name="Normal_T. Filburn NASA ESMD DRAFT V2 May 25 2007" xfId="4" xr:uid="{00000000-0005-0000-0000-000008000000}"/>
    <cellStyle name="Percent" xfId="5" builtinId="5"/>
  </cellStyles>
  <dxfs count="0"/>
  <tableStyles count="0" defaultTableStyle="TableStyleMedium9" defaultPivotStyle="PivotStyleLight16"/>
  <colors>
    <mruColors>
      <color rgb="FFDDDDDD"/>
      <color rgb="FFE8FFD1"/>
      <color rgb="FFCCECFF"/>
      <color rgb="FFFFFFCC"/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1</xdr:row>
      <xdr:rowOff>19050</xdr:rowOff>
    </xdr:from>
    <xdr:to>
      <xdr:col>10</xdr:col>
      <xdr:colOff>0</xdr:colOff>
      <xdr:row>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77025" y="180975"/>
          <a:ext cx="13716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/>
            <a:t>Year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1</xdr:row>
      <xdr:rowOff>19050</xdr:rowOff>
    </xdr:from>
    <xdr:to>
      <xdr:col>10</xdr:col>
      <xdr:colOff>0</xdr:colOff>
      <xdr:row>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677025" y="180975"/>
          <a:ext cx="13716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/>
            <a:t>Year 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1</xdr:row>
      <xdr:rowOff>19050</xdr:rowOff>
    </xdr:from>
    <xdr:to>
      <xdr:col>10</xdr:col>
      <xdr:colOff>0</xdr:colOff>
      <xdr:row>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77025" y="180975"/>
          <a:ext cx="13716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/>
            <a:t>Year 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1</xdr:row>
      <xdr:rowOff>9525</xdr:rowOff>
    </xdr:from>
    <xdr:to>
      <xdr:col>10</xdr:col>
      <xdr:colOff>9525</xdr:colOff>
      <xdr:row>2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686550" y="171450"/>
          <a:ext cx="13716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/>
            <a:t>Year 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1</xdr:row>
      <xdr:rowOff>9525</xdr:rowOff>
    </xdr:from>
    <xdr:to>
      <xdr:col>10</xdr:col>
      <xdr:colOff>0</xdr:colOff>
      <xdr:row>2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677025" y="171450"/>
          <a:ext cx="13716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/>
            <a:t>Year 5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1</xdr:row>
      <xdr:rowOff>9525</xdr:rowOff>
    </xdr:from>
    <xdr:to>
      <xdr:col>10</xdr:col>
      <xdr:colOff>0</xdr:colOff>
      <xdr:row>2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934200" y="171450"/>
          <a:ext cx="13716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/>
            <a:t>SUMMARY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3"/>
  <sheetViews>
    <sheetView tabSelected="1" topLeftCell="A19" zoomScaleNormal="100" workbookViewId="0">
      <selection activeCell="E35" sqref="E35"/>
    </sheetView>
  </sheetViews>
  <sheetFormatPr defaultRowHeight="13.2"/>
  <cols>
    <col min="1" max="1" width="5.33203125" style="28" customWidth="1"/>
    <col min="2" max="2" width="9" style="28" customWidth="1"/>
    <col min="3" max="3" width="29.5546875" style="28" customWidth="1"/>
    <col min="4" max="4" width="4.33203125" style="28" customWidth="1"/>
    <col min="5" max="5" width="11.6640625" style="28" customWidth="1"/>
    <col min="6" max="6" width="10.33203125" style="28" customWidth="1"/>
    <col min="7" max="7" width="9.5546875" style="28" customWidth="1"/>
    <col min="8" max="8" width="8.88671875" style="28" customWidth="1"/>
    <col min="9" max="9" width="10.5546875" style="28" customWidth="1"/>
    <col min="10" max="10" width="35.88671875" style="161" customWidth="1"/>
    <col min="11" max="16384" width="8.88671875" style="28"/>
  </cols>
  <sheetData>
    <row r="1" spans="1:10">
      <c r="A1" s="290" t="s">
        <v>67</v>
      </c>
      <c r="B1" s="290"/>
      <c r="C1" s="23"/>
      <c r="D1" s="23"/>
      <c r="E1" s="24"/>
      <c r="F1" s="24"/>
      <c r="G1" s="25" t="s">
        <v>68</v>
      </c>
      <c r="H1" s="26"/>
      <c r="I1" s="27"/>
      <c r="J1" s="6"/>
    </row>
    <row r="2" spans="1:10">
      <c r="A2" s="290" t="s">
        <v>24</v>
      </c>
      <c r="B2" s="290"/>
      <c r="C2" s="23"/>
      <c r="D2" s="23"/>
      <c r="E2" s="24"/>
      <c r="F2" s="29"/>
      <c r="G2" s="25" t="s">
        <v>52</v>
      </c>
      <c r="H2" s="30"/>
      <c r="I2" s="27"/>
      <c r="J2" s="31"/>
    </row>
    <row r="3" spans="1:10">
      <c r="A3" s="290" t="s">
        <v>25</v>
      </c>
      <c r="B3" s="290"/>
      <c r="C3" s="23"/>
      <c r="D3" s="23"/>
      <c r="E3" s="24"/>
      <c r="F3" s="29"/>
      <c r="G3" s="25" t="s">
        <v>69</v>
      </c>
      <c r="H3" s="30"/>
      <c r="I3" s="27"/>
      <c r="J3" s="31"/>
    </row>
    <row r="4" spans="1:10">
      <c r="A4" s="291" t="s">
        <v>26</v>
      </c>
      <c r="B4" s="291"/>
      <c r="C4" s="32"/>
      <c r="D4" s="32"/>
      <c r="E4" s="33"/>
      <c r="F4" s="34"/>
      <c r="G4" s="35" t="s">
        <v>70</v>
      </c>
      <c r="H4" s="36"/>
      <c r="I4" s="37"/>
      <c r="J4" s="38"/>
    </row>
    <row r="5" spans="1:10" ht="36.75" customHeight="1">
      <c r="A5" s="39"/>
      <c r="B5" s="40" t="s">
        <v>104</v>
      </c>
      <c r="C5" s="40" t="s">
        <v>20</v>
      </c>
      <c r="D5" s="40"/>
      <c r="E5" s="41"/>
      <c r="F5" s="42" t="s">
        <v>99</v>
      </c>
      <c r="G5" s="42" t="s">
        <v>92</v>
      </c>
      <c r="H5" s="42" t="s">
        <v>93</v>
      </c>
      <c r="I5" s="42"/>
      <c r="J5" s="43" t="s">
        <v>64</v>
      </c>
    </row>
    <row r="6" spans="1:10" ht="4.5" customHeight="1">
      <c r="A6" s="44"/>
      <c r="B6" s="45"/>
      <c r="C6" s="46"/>
      <c r="D6" s="47"/>
      <c r="E6" s="48"/>
      <c r="F6" s="49"/>
      <c r="G6" s="50" t="s">
        <v>76</v>
      </c>
      <c r="H6" s="51"/>
      <c r="I6" s="51"/>
      <c r="J6" s="52"/>
    </row>
    <row r="7" spans="1:10" ht="15" customHeight="1">
      <c r="A7" s="53"/>
      <c r="B7" s="54"/>
      <c r="C7" s="55" t="s">
        <v>124</v>
      </c>
      <c r="D7" s="55"/>
      <c r="E7" s="56" t="s">
        <v>66</v>
      </c>
      <c r="F7" s="57"/>
      <c r="G7" s="57"/>
      <c r="H7" s="57"/>
      <c r="I7" s="58" t="s">
        <v>0</v>
      </c>
      <c r="J7" s="59" t="s">
        <v>89</v>
      </c>
    </row>
    <row r="8" spans="1:10" ht="3" customHeight="1">
      <c r="A8" s="1"/>
      <c r="B8" s="39"/>
      <c r="C8" s="60"/>
      <c r="D8" s="60"/>
      <c r="E8" s="41"/>
      <c r="F8" s="61"/>
      <c r="G8" s="61"/>
      <c r="H8" s="61"/>
      <c r="I8" s="61"/>
      <c r="J8" s="62"/>
    </row>
    <row r="9" spans="1:10" ht="13.8" thickBot="1">
      <c r="A9" s="2"/>
      <c r="B9" s="63"/>
      <c r="C9" s="64" t="s">
        <v>35</v>
      </c>
      <c r="D9" s="64"/>
      <c r="E9" s="65"/>
      <c r="F9" s="66"/>
      <c r="G9" s="66"/>
      <c r="H9" s="66"/>
      <c r="I9" s="67"/>
      <c r="J9" s="68"/>
    </row>
    <row r="10" spans="1:10">
      <c r="A10" s="1"/>
      <c r="B10" s="69">
        <v>51000</v>
      </c>
      <c r="C10" s="28" t="s">
        <v>65</v>
      </c>
      <c r="D10" s="70" t="s">
        <v>27</v>
      </c>
      <c r="E10" s="71">
        <v>0</v>
      </c>
      <c r="F10" s="72">
        <v>0</v>
      </c>
      <c r="G10" s="73">
        <v>0</v>
      </c>
      <c r="H10" s="73">
        <v>0</v>
      </c>
      <c r="I10" s="74">
        <f t="shared" ref="I10:I13" si="0">SUM(F10:H10)</f>
        <v>0</v>
      </c>
      <c r="J10" s="8" t="s">
        <v>110</v>
      </c>
    </row>
    <row r="11" spans="1:10">
      <c r="A11" s="1"/>
      <c r="B11" s="69">
        <v>51502</v>
      </c>
      <c r="C11" s="28" t="s">
        <v>98</v>
      </c>
      <c r="D11" s="70" t="s">
        <v>28</v>
      </c>
      <c r="E11" s="71">
        <v>0</v>
      </c>
      <c r="F11" s="75">
        <v>0</v>
      </c>
      <c r="G11" s="73">
        <v>0</v>
      </c>
      <c r="H11" s="73">
        <v>0</v>
      </c>
      <c r="I11" s="74">
        <f t="shared" si="0"/>
        <v>0</v>
      </c>
      <c r="J11" s="8"/>
    </row>
    <row r="12" spans="1:10">
      <c r="A12" s="1"/>
      <c r="B12" s="69">
        <v>52000</v>
      </c>
      <c r="C12" s="28" t="s">
        <v>121</v>
      </c>
      <c r="D12" s="70" t="s">
        <v>28</v>
      </c>
      <c r="E12" s="71">
        <v>0</v>
      </c>
      <c r="F12" s="75">
        <v>0</v>
      </c>
      <c r="G12" s="73">
        <v>0</v>
      </c>
      <c r="H12" s="73">
        <v>0</v>
      </c>
      <c r="I12" s="74">
        <f t="shared" si="0"/>
        <v>0</v>
      </c>
      <c r="J12" s="8"/>
    </row>
    <row r="13" spans="1:10">
      <c r="A13" s="1"/>
      <c r="B13" s="69">
        <v>55000</v>
      </c>
      <c r="C13" s="28" t="s">
        <v>120</v>
      </c>
      <c r="D13" s="70" t="s">
        <v>27</v>
      </c>
      <c r="E13" s="71">
        <v>0</v>
      </c>
      <c r="F13" s="75">
        <v>0</v>
      </c>
      <c r="G13" s="73">
        <v>0</v>
      </c>
      <c r="H13" s="73">
        <v>0</v>
      </c>
      <c r="I13" s="74">
        <f t="shared" si="0"/>
        <v>0</v>
      </c>
      <c r="J13" s="8"/>
    </row>
    <row r="14" spans="1:10">
      <c r="A14" s="76" t="s">
        <v>34</v>
      </c>
      <c r="B14" s="77"/>
      <c r="C14" s="78" t="s">
        <v>36</v>
      </c>
      <c r="D14" s="79"/>
      <c r="E14" s="80"/>
      <c r="F14" s="81">
        <f>SUM(F8:F13)</f>
        <v>0</v>
      </c>
      <c r="G14" s="82">
        <f>SUM(G10:G13)</f>
        <v>0</v>
      </c>
      <c r="H14" s="82">
        <f>SUM(H10:H13)</f>
        <v>0</v>
      </c>
      <c r="I14" s="82">
        <f>SUM(I10:I13)</f>
        <v>0</v>
      </c>
      <c r="J14" s="18"/>
    </row>
    <row r="15" spans="1:10" ht="15" customHeight="1">
      <c r="A15" s="2"/>
      <c r="B15" s="83"/>
      <c r="C15" s="84" t="s">
        <v>85</v>
      </c>
      <c r="D15" s="85"/>
      <c r="E15" s="86"/>
      <c r="F15" s="87"/>
      <c r="G15" s="88"/>
      <c r="H15" s="89"/>
      <c r="I15" s="90"/>
      <c r="J15" s="13"/>
    </row>
    <row r="16" spans="1:10">
      <c r="A16" s="2"/>
      <c r="B16" s="91">
        <v>55300</v>
      </c>
      <c r="C16" s="28" t="s">
        <v>100</v>
      </c>
      <c r="D16" s="92" t="s">
        <v>28</v>
      </c>
      <c r="E16" s="71">
        <v>0</v>
      </c>
      <c r="F16" s="75">
        <v>0</v>
      </c>
      <c r="G16" s="73">
        <v>0</v>
      </c>
      <c r="H16" s="73">
        <v>0</v>
      </c>
      <c r="I16" s="73">
        <f t="shared" ref="I16:I23" si="1">SUM(F16:H16)</f>
        <v>0</v>
      </c>
      <c r="J16" s="13" t="s">
        <v>123</v>
      </c>
    </row>
    <row r="17" spans="1:10">
      <c r="A17" s="1"/>
      <c r="B17" s="69">
        <v>55600</v>
      </c>
      <c r="C17" s="28" t="s">
        <v>71</v>
      </c>
      <c r="D17" s="70" t="s">
        <v>28</v>
      </c>
      <c r="E17" s="71">
        <v>0</v>
      </c>
      <c r="F17" s="75">
        <v>0</v>
      </c>
      <c r="G17" s="73">
        <v>0</v>
      </c>
      <c r="H17" s="73">
        <v>0</v>
      </c>
      <c r="I17" s="73">
        <f t="shared" si="1"/>
        <v>0</v>
      </c>
      <c r="J17" s="8"/>
    </row>
    <row r="18" spans="1:10" hidden="1">
      <c r="A18" s="1"/>
      <c r="B18" s="93"/>
      <c r="C18" s="28" t="s">
        <v>37</v>
      </c>
      <c r="D18" s="70" t="s">
        <v>27</v>
      </c>
      <c r="E18" s="71">
        <v>0</v>
      </c>
      <c r="F18" s="75">
        <v>0</v>
      </c>
      <c r="G18" s="73">
        <v>0</v>
      </c>
      <c r="H18" s="73">
        <v>0</v>
      </c>
      <c r="I18" s="73">
        <f t="shared" si="1"/>
        <v>0</v>
      </c>
      <c r="J18" s="8"/>
    </row>
    <row r="19" spans="1:10">
      <c r="A19" s="1"/>
      <c r="B19" s="69">
        <v>53000</v>
      </c>
      <c r="C19" s="28" t="s">
        <v>38</v>
      </c>
      <c r="D19" s="70" t="s">
        <v>33</v>
      </c>
      <c r="E19" s="71">
        <v>0</v>
      </c>
      <c r="F19" s="75">
        <v>0</v>
      </c>
      <c r="G19" s="73">
        <v>0</v>
      </c>
      <c r="H19" s="73">
        <v>0</v>
      </c>
      <c r="I19" s="73">
        <f t="shared" si="1"/>
        <v>0</v>
      </c>
      <c r="J19" s="8"/>
    </row>
    <row r="20" spans="1:10">
      <c r="A20" s="1"/>
      <c r="B20" s="69">
        <v>58000</v>
      </c>
      <c r="C20" s="28" t="s">
        <v>39</v>
      </c>
      <c r="D20" s="70" t="s">
        <v>33</v>
      </c>
      <c r="E20" s="71">
        <v>0</v>
      </c>
      <c r="F20" s="75">
        <v>0</v>
      </c>
      <c r="G20" s="73">
        <v>0</v>
      </c>
      <c r="H20" s="73">
        <v>0</v>
      </c>
      <c r="I20" s="73">
        <f t="shared" si="1"/>
        <v>0</v>
      </c>
      <c r="J20" s="8"/>
    </row>
    <row r="21" spans="1:10" s="94" customFormat="1">
      <c r="A21" s="2"/>
      <c r="B21" s="69">
        <v>55100</v>
      </c>
      <c r="C21" s="94" t="s">
        <v>117</v>
      </c>
      <c r="D21" s="95" t="s">
        <v>28</v>
      </c>
      <c r="E21" s="71">
        <v>0</v>
      </c>
      <c r="F21" s="96">
        <v>0</v>
      </c>
      <c r="G21" s="97">
        <v>0</v>
      </c>
      <c r="H21" s="97">
        <v>0</v>
      </c>
      <c r="I21" s="97">
        <f t="shared" si="1"/>
        <v>0</v>
      </c>
      <c r="J21" s="13"/>
    </row>
    <row r="22" spans="1:10">
      <c r="A22" s="1"/>
      <c r="B22" s="69">
        <v>56100</v>
      </c>
      <c r="C22" s="28" t="s">
        <v>109</v>
      </c>
      <c r="D22" s="70" t="s">
        <v>28</v>
      </c>
      <c r="E22" s="71">
        <v>0</v>
      </c>
      <c r="F22" s="75">
        <v>0</v>
      </c>
      <c r="G22" s="73">
        <v>0</v>
      </c>
      <c r="H22" s="73">
        <v>0</v>
      </c>
      <c r="I22" s="73">
        <f t="shared" si="1"/>
        <v>0</v>
      </c>
      <c r="J22" s="8"/>
    </row>
    <row r="23" spans="1:10">
      <c r="A23" s="1"/>
      <c r="B23" s="98">
        <v>56000</v>
      </c>
      <c r="C23" s="28" t="s">
        <v>108</v>
      </c>
      <c r="D23" s="70" t="s">
        <v>27</v>
      </c>
      <c r="E23" s="99">
        <v>0</v>
      </c>
      <c r="F23" s="75">
        <v>0</v>
      </c>
      <c r="G23" s="73">
        <v>0</v>
      </c>
      <c r="H23" s="73">
        <v>0</v>
      </c>
      <c r="I23" s="73">
        <f t="shared" si="1"/>
        <v>0</v>
      </c>
      <c r="J23" s="8"/>
    </row>
    <row r="24" spans="1:10">
      <c r="A24" s="76" t="s">
        <v>80</v>
      </c>
      <c r="B24" s="100"/>
      <c r="C24" s="101" t="s">
        <v>105</v>
      </c>
      <c r="D24" s="102"/>
      <c r="E24" s="80"/>
      <c r="F24" s="81">
        <f>SUM(F16:F23)</f>
        <v>0</v>
      </c>
      <c r="G24" s="82">
        <f>SUM(G16:G23)</f>
        <v>0</v>
      </c>
      <c r="H24" s="82">
        <f>SUM(H16:H23)</f>
        <v>0</v>
      </c>
      <c r="I24" s="82">
        <f>SUM(I16:I23)</f>
        <v>0</v>
      </c>
      <c r="J24" s="103"/>
    </row>
    <row r="25" spans="1:10" hidden="1">
      <c r="A25" s="1"/>
      <c r="B25" s="104"/>
      <c r="C25" s="84" t="s">
        <v>41</v>
      </c>
      <c r="D25" s="85"/>
      <c r="E25" s="86"/>
      <c r="F25" s="87"/>
      <c r="G25" s="88"/>
      <c r="H25" s="89"/>
      <c r="I25" s="90"/>
      <c r="J25" s="13"/>
    </row>
    <row r="26" spans="1:10" hidden="1">
      <c r="A26" s="1"/>
      <c r="B26" s="105">
        <v>53000</v>
      </c>
      <c r="C26" s="106" t="s">
        <v>40</v>
      </c>
      <c r="D26" s="107" t="s">
        <v>101</v>
      </c>
      <c r="E26" s="71">
        <v>0</v>
      </c>
      <c r="F26" s="75">
        <v>0</v>
      </c>
      <c r="G26" s="73">
        <v>0</v>
      </c>
      <c r="H26" s="73">
        <v>0</v>
      </c>
      <c r="I26" s="74">
        <f>SUM(F26:H26)</f>
        <v>0</v>
      </c>
      <c r="J26" s="8"/>
    </row>
    <row r="27" spans="1:10" hidden="1">
      <c r="A27" s="1"/>
      <c r="B27" s="98">
        <v>58000</v>
      </c>
      <c r="C27" s="28" t="s">
        <v>42</v>
      </c>
      <c r="D27" s="70" t="s">
        <v>101</v>
      </c>
      <c r="E27" s="108">
        <v>0</v>
      </c>
      <c r="F27" s="75">
        <v>0</v>
      </c>
      <c r="G27" s="73">
        <v>0</v>
      </c>
      <c r="H27" s="73">
        <v>0</v>
      </c>
      <c r="I27" s="73">
        <f>SUM(F27:H27)</f>
        <v>0</v>
      </c>
      <c r="J27" s="8"/>
    </row>
    <row r="28" spans="1:10" hidden="1">
      <c r="A28" s="109" t="s">
        <v>81</v>
      </c>
      <c r="B28" s="110"/>
      <c r="C28" s="111" t="s">
        <v>78</v>
      </c>
      <c r="D28" s="111"/>
      <c r="E28" s="112"/>
      <c r="F28" s="113">
        <f>SUM(F26:F27)</f>
        <v>0</v>
      </c>
      <c r="G28" s="114">
        <f>SUM(G26:G27)</f>
        <v>0</v>
      </c>
      <c r="H28" s="114">
        <f>SUM(H26:H27)</f>
        <v>0</v>
      </c>
      <c r="I28" s="114">
        <f>SUM(I26:I27)</f>
        <v>0</v>
      </c>
      <c r="J28" s="115"/>
    </row>
    <row r="29" spans="1:10">
      <c r="A29" s="1"/>
      <c r="B29" s="116"/>
      <c r="C29" s="106"/>
      <c r="D29" s="106"/>
      <c r="E29" s="117"/>
      <c r="F29" s="118"/>
      <c r="G29" s="88"/>
      <c r="H29" s="88"/>
      <c r="I29" s="74"/>
      <c r="J29" s="8"/>
    </row>
    <row r="30" spans="1:10" ht="13.8" thickBot="1">
      <c r="A30" s="256"/>
      <c r="B30" s="274"/>
      <c r="C30" s="275" t="s">
        <v>1</v>
      </c>
      <c r="D30" s="275"/>
      <c r="E30" s="276"/>
      <c r="F30" s="257">
        <f>+F14+F24+F28</f>
        <v>0</v>
      </c>
      <c r="G30" s="258">
        <f>+G14+G24+G28</f>
        <v>0</v>
      </c>
      <c r="H30" s="258">
        <f>+H14+H24+H28</f>
        <v>0</v>
      </c>
      <c r="I30" s="258">
        <f>+I14+I24+I28</f>
        <v>0</v>
      </c>
      <c r="J30" s="278"/>
    </row>
    <row r="31" spans="1:10" ht="13.8" thickTop="1">
      <c r="A31" s="122"/>
      <c r="B31" s="16"/>
      <c r="C31" s="123" t="s">
        <v>2</v>
      </c>
      <c r="D31" s="123"/>
      <c r="E31" s="124" t="s">
        <v>21</v>
      </c>
      <c r="F31" s="125"/>
      <c r="G31" s="126"/>
      <c r="H31" s="126"/>
      <c r="I31" s="127"/>
      <c r="J31" s="128"/>
    </row>
    <row r="32" spans="1:10">
      <c r="A32" s="39"/>
      <c r="B32" s="129">
        <v>59630</v>
      </c>
      <c r="C32" s="130" t="s">
        <v>107</v>
      </c>
      <c r="D32" s="131" t="s">
        <v>29</v>
      </c>
      <c r="E32" s="132">
        <v>0.31659999999999999</v>
      </c>
      <c r="F32" s="75">
        <f>$E$32*(F10+F23+F18+F13)</f>
        <v>0</v>
      </c>
      <c r="G32" s="73">
        <f>$E$32*(G10+G13+G23+G18)</f>
        <v>0</v>
      </c>
      <c r="H32" s="73">
        <f>$E$32*(H10+H13+H23+H18)</f>
        <v>0</v>
      </c>
      <c r="I32" s="74">
        <f>SUM(F32:H32)</f>
        <v>0</v>
      </c>
      <c r="J32" s="9"/>
    </row>
    <row r="33" spans="1:10">
      <c r="A33" s="39"/>
      <c r="B33" s="129">
        <v>59630</v>
      </c>
      <c r="C33" s="130" t="s">
        <v>106</v>
      </c>
      <c r="D33" s="131" t="s">
        <v>30</v>
      </c>
      <c r="E33" s="132">
        <v>8.48E-2</v>
      </c>
      <c r="F33" s="75">
        <f>$E$33*(F11+F12+F16+F17+F22+F21)</f>
        <v>0</v>
      </c>
      <c r="G33" s="73">
        <f>$E$33*(G11+G12+G16+G17+G22)</f>
        <v>0</v>
      </c>
      <c r="H33" s="73">
        <f>$E$33*(H11+H12+H16+H17+H22)</f>
        <v>0</v>
      </c>
      <c r="I33" s="74">
        <f t="shared" ref="I33:I34" si="2">SUM(F33:H33)</f>
        <v>0</v>
      </c>
      <c r="J33" s="9"/>
    </row>
    <row r="34" spans="1:10" hidden="1">
      <c r="A34" s="39"/>
      <c r="B34" s="129">
        <v>59630</v>
      </c>
      <c r="C34" s="130" t="s">
        <v>94</v>
      </c>
      <c r="D34" s="131" t="s">
        <v>95</v>
      </c>
      <c r="E34" s="132">
        <v>0</v>
      </c>
      <c r="F34" s="75">
        <f>$E$34*(F26+F27)</f>
        <v>0</v>
      </c>
      <c r="G34" s="73">
        <f>$E$33*(G26+G27)</f>
        <v>0</v>
      </c>
      <c r="H34" s="73">
        <f>$E$32*(H26+H27)</f>
        <v>0</v>
      </c>
      <c r="I34" s="74">
        <f t="shared" si="2"/>
        <v>0</v>
      </c>
      <c r="J34" s="8"/>
    </row>
    <row r="35" spans="1:10">
      <c r="A35" s="76" t="s">
        <v>72</v>
      </c>
      <c r="B35" s="100"/>
      <c r="C35" s="133" t="s">
        <v>22</v>
      </c>
      <c r="D35" s="134"/>
      <c r="E35" s="135"/>
      <c r="F35" s="81">
        <f>SUM(F32:F34)</f>
        <v>0</v>
      </c>
      <c r="G35" s="82">
        <f>SUM(G32:G34)</f>
        <v>0</v>
      </c>
      <c r="H35" s="82">
        <f>SUM(H32:H34)</f>
        <v>0</v>
      </c>
      <c r="I35" s="136">
        <f>SUM(I32:I34)</f>
        <v>0</v>
      </c>
      <c r="J35" s="103"/>
    </row>
    <row r="36" spans="1:10">
      <c r="A36" s="1"/>
      <c r="B36" s="116"/>
      <c r="C36" s="39"/>
      <c r="D36" s="3"/>
      <c r="E36" s="132"/>
      <c r="F36" s="137"/>
      <c r="G36" s="138"/>
      <c r="H36" s="138"/>
      <c r="I36" s="139"/>
      <c r="J36" s="8"/>
    </row>
    <row r="37" spans="1:10" ht="27" thickBot="1">
      <c r="A37" s="119"/>
      <c r="B37" s="19"/>
      <c r="C37" s="140" t="s">
        <v>3</v>
      </c>
      <c r="D37" s="141"/>
      <c r="E37" s="142"/>
      <c r="F37" s="120">
        <f>F30+F35</f>
        <v>0</v>
      </c>
      <c r="G37" s="121">
        <f>G30+G35</f>
        <v>0</v>
      </c>
      <c r="H37" s="121">
        <f>H30+H35</f>
        <v>0</v>
      </c>
      <c r="I37" s="143">
        <f>I30+I35</f>
        <v>0</v>
      </c>
      <c r="J37" s="144"/>
    </row>
    <row r="38" spans="1:10" ht="13.8" thickTop="1">
      <c r="A38" s="53"/>
      <c r="B38" s="16"/>
      <c r="C38" s="123" t="s">
        <v>97</v>
      </c>
      <c r="D38" s="145"/>
      <c r="E38" s="146"/>
      <c r="F38" s="125"/>
      <c r="G38" s="126"/>
      <c r="H38" s="126"/>
      <c r="I38" s="127"/>
      <c r="J38" s="147"/>
    </row>
    <row r="39" spans="1:10">
      <c r="A39" s="148"/>
      <c r="B39" s="129">
        <v>68100</v>
      </c>
      <c r="C39" s="94" t="s">
        <v>96</v>
      </c>
      <c r="D39" s="149"/>
      <c r="E39" s="42"/>
      <c r="F39" s="75">
        <v>0</v>
      </c>
      <c r="G39" s="73">
        <v>0</v>
      </c>
      <c r="H39" s="73">
        <v>0</v>
      </c>
      <c r="I39" s="74">
        <f>SUM(F39:H39)</f>
        <v>0</v>
      </c>
      <c r="J39" s="11"/>
    </row>
    <row r="40" spans="1:10">
      <c r="A40" s="76" t="s">
        <v>73</v>
      </c>
      <c r="B40" s="20"/>
      <c r="C40" s="78" t="s">
        <v>17</v>
      </c>
      <c r="D40" s="150"/>
      <c r="E40" s="151"/>
      <c r="F40" s="81">
        <f>SUM(F39)</f>
        <v>0</v>
      </c>
      <c r="G40" s="82">
        <f>SUM(G39)</f>
        <v>0</v>
      </c>
      <c r="H40" s="82">
        <f>SUM(H39)</f>
        <v>0</v>
      </c>
      <c r="I40" s="136">
        <f>SUM(I39)</f>
        <v>0</v>
      </c>
      <c r="J40" s="152"/>
    </row>
    <row r="41" spans="1:10">
      <c r="A41" s="53"/>
      <c r="B41" s="153"/>
      <c r="C41" s="123" t="s">
        <v>16</v>
      </c>
      <c r="D41" s="145"/>
      <c r="E41" s="146"/>
      <c r="F41" s="125"/>
      <c r="G41" s="126"/>
      <c r="H41" s="126"/>
      <c r="I41" s="127"/>
      <c r="J41" s="147"/>
    </row>
    <row r="42" spans="1:10">
      <c r="A42" s="148"/>
      <c r="B42" s="129">
        <v>61500</v>
      </c>
      <c r="C42" s="28" t="s">
        <v>43</v>
      </c>
      <c r="D42" s="149" t="s">
        <v>113</v>
      </c>
      <c r="E42" s="42"/>
      <c r="F42" s="75">
        <v>0</v>
      </c>
      <c r="G42" s="73">
        <v>0</v>
      </c>
      <c r="H42" s="73">
        <v>0</v>
      </c>
      <c r="I42" s="74">
        <f>SUM(F42:H42)</f>
        <v>0</v>
      </c>
      <c r="J42" s="12"/>
    </row>
    <row r="43" spans="1:10" ht="21">
      <c r="A43" s="148"/>
      <c r="B43" s="129">
        <v>61505</v>
      </c>
      <c r="C43" s="28" t="s">
        <v>44</v>
      </c>
      <c r="D43" s="149" t="s">
        <v>113</v>
      </c>
      <c r="E43" s="42"/>
      <c r="F43" s="75">
        <v>0</v>
      </c>
      <c r="G43" s="73">
        <v>0</v>
      </c>
      <c r="H43" s="73">
        <v>0</v>
      </c>
      <c r="I43" s="74">
        <f>SUM(F43:H43)</f>
        <v>0</v>
      </c>
      <c r="J43" s="11" t="s">
        <v>125</v>
      </c>
    </row>
    <row r="44" spans="1:10">
      <c r="A44" s="76" t="s">
        <v>74</v>
      </c>
      <c r="B44" s="77"/>
      <c r="C44" s="78" t="s">
        <v>23</v>
      </c>
      <c r="D44" s="150"/>
      <c r="E44" s="151"/>
      <c r="F44" s="154">
        <f>F42+F43</f>
        <v>0</v>
      </c>
      <c r="G44" s="155">
        <f>G42+G43</f>
        <v>0</v>
      </c>
      <c r="H44" s="155">
        <f>H42+H43</f>
        <v>0</v>
      </c>
      <c r="I44" s="155">
        <f>I42+I43</f>
        <v>0</v>
      </c>
      <c r="J44" s="152"/>
    </row>
    <row r="45" spans="1:10">
      <c r="A45" s="53"/>
      <c r="B45" s="156"/>
      <c r="C45" s="123" t="s">
        <v>45</v>
      </c>
      <c r="D45" s="145"/>
      <c r="E45" s="157"/>
      <c r="F45" s="158"/>
      <c r="G45" s="159"/>
      <c r="H45" s="159"/>
      <c r="I45" s="160"/>
      <c r="J45" s="147"/>
    </row>
    <row r="46" spans="1:10">
      <c r="A46" s="148"/>
      <c r="B46" s="129">
        <v>64790</v>
      </c>
      <c r="C46" s="28" t="s">
        <v>46</v>
      </c>
      <c r="D46" s="149"/>
      <c r="E46" s="41"/>
      <c r="F46" s="75">
        <v>0</v>
      </c>
      <c r="G46" s="73">
        <v>0</v>
      </c>
      <c r="H46" s="73">
        <v>0</v>
      </c>
      <c r="I46" s="74">
        <f>SUM(F46:H46)</f>
        <v>0</v>
      </c>
      <c r="J46" s="11"/>
    </row>
    <row r="47" spans="1:10">
      <c r="A47" s="148"/>
      <c r="B47" s="129">
        <v>64790</v>
      </c>
      <c r="C47" s="28" t="s">
        <v>47</v>
      </c>
      <c r="D47" s="149"/>
      <c r="E47" s="41"/>
      <c r="F47" s="75">
        <v>0</v>
      </c>
      <c r="G47" s="73">
        <v>0</v>
      </c>
      <c r="H47" s="73">
        <v>0</v>
      </c>
      <c r="I47" s="74">
        <f>SUM(F47:H47)</f>
        <v>0</v>
      </c>
      <c r="J47" s="11"/>
    </row>
    <row r="48" spans="1:10">
      <c r="A48" s="148"/>
      <c r="B48" s="129">
        <v>64790</v>
      </c>
      <c r="C48" s="28" t="s">
        <v>16</v>
      </c>
      <c r="D48" s="149"/>
      <c r="E48" s="41"/>
      <c r="F48" s="75">
        <v>0</v>
      </c>
      <c r="G48" s="73">
        <v>0</v>
      </c>
      <c r="H48" s="73">
        <v>0</v>
      </c>
      <c r="I48" s="74">
        <f>SUM(F48:H48)</f>
        <v>0</v>
      </c>
      <c r="J48" s="12"/>
    </row>
    <row r="49" spans="1:10">
      <c r="A49" s="1"/>
      <c r="B49" s="129">
        <v>64790</v>
      </c>
      <c r="C49" s="39" t="s">
        <v>48</v>
      </c>
      <c r="D49" s="3"/>
      <c r="E49" s="41"/>
      <c r="F49" s="75">
        <v>0</v>
      </c>
      <c r="G49" s="73">
        <v>0</v>
      </c>
      <c r="H49" s="73">
        <v>0</v>
      </c>
      <c r="I49" s="74">
        <f>SUM(F49:H49)</f>
        <v>0</v>
      </c>
      <c r="J49" s="11"/>
    </row>
    <row r="50" spans="1:10" ht="13.5" customHeight="1">
      <c r="A50" s="1"/>
      <c r="B50" s="129">
        <v>64790</v>
      </c>
      <c r="C50" s="39" t="s">
        <v>49</v>
      </c>
      <c r="D50" s="3"/>
      <c r="E50" s="41"/>
      <c r="F50" s="75">
        <v>0</v>
      </c>
      <c r="G50" s="73">
        <v>0</v>
      </c>
      <c r="H50" s="73">
        <v>0</v>
      </c>
      <c r="I50" s="74">
        <f>SUM(F50:H50)</f>
        <v>0</v>
      </c>
      <c r="J50" s="12"/>
    </row>
    <row r="51" spans="1:10">
      <c r="A51" s="76" t="s">
        <v>75</v>
      </c>
      <c r="B51" s="20"/>
      <c r="C51" s="78" t="s">
        <v>50</v>
      </c>
      <c r="D51" s="150"/>
      <c r="E51" s="151"/>
      <c r="F51" s="81">
        <f>SUM(F46:F50)</f>
        <v>0</v>
      </c>
      <c r="G51" s="82">
        <f>SUM(G46:G50)</f>
        <v>0</v>
      </c>
      <c r="H51" s="82">
        <f>SUM(H46:H50)</f>
        <v>0</v>
      </c>
      <c r="I51" s="82">
        <f>SUM(I46:I50)</f>
        <v>0</v>
      </c>
      <c r="J51" s="152"/>
    </row>
    <row r="52" spans="1:10">
      <c r="A52" s="53"/>
      <c r="B52" s="16"/>
      <c r="C52" s="162" t="s">
        <v>51</v>
      </c>
      <c r="D52" s="163"/>
      <c r="E52" s="146"/>
      <c r="F52" s="125"/>
      <c r="G52" s="126"/>
      <c r="H52" s="126"/>
      <c r="I52" s="127"/>
      <c r="J52" s="17"/>
    </row>
    <row r="53" spans="1:10">
      <c r="A53" s="164"/>
      <c r="B53" s="165" t="s">
        <v>53</v>
      </c>
      <c r="C53" s="166"/>
      <c r="D53" s="167" t="s">
        <v>56</v>
      </c>
      <c r="E53" s="168">
        <f>SUM(F54:F60)</f>
        <v>0</v>
      </c>
      <c r="F53" s="169"/>
      <c r="G53" s="170"/>
      <c r="H53" s="170"/>
      <c r="I53" s="171"/>
      <c r="J53" s="22"/>
    </row>
    <row r="54" spans="1:10" s="94" customFormat="1">
      <c r="A54" s="164"/>
      <c r="B54" s="69">
        <v>66000</v>
      </c>
      <c r="C54" s="94" t="s">
        <v>118</v>
      </c>
      <c r="D54" s="172"/>
      <c r="E54" s="173"/>
      <c r="F54" s="96">
        <v>0</v>
      </c>
      <c r="G54" s="97">
        <v>0</v>
      </c>
      <c r="H54" s="97">
        <v>0</v>
      </c>
      <c r="I54" s="90">
        <f t="shared" ref="I54:I63" si="3">SUM(F54:H54)</f>
        <v>0</v>
      </c>
      <c r="J54" s="22"/>
    </row>
    <row r="55" spans="1:10">
      <c r="A55" s="148"/>
      <c r="B55" s="98">
        <v>66100</v>
      </c>
      <c r="C55" s="28" t="s">
        <v>103</v>
      </c>
      <c r="D55" s="149"/>
      <c r="E55" s="173"/>
      <c r="F55" s="75">
        <v>0</v>
      </c>
      <c r="G55" s="73">
        <v>0</v>
      </c>
      <c r="H55" s="73">
        <v>0</v>
      </c>
      <c r="I55" s="74">
        <f t="shared" si="3"/>
        <v>0</v>
      </c>
      <c r="J55" s="10"/>
    </row>
    <row r="56" spans="1:10">
      <c r="A56" s="148"/>
      <c r="B56" s="129">
        <v>66650</v>
      </c>
      <c r="C56" s="28" t="s">
        <v>7</v>
      </c>
      <c r="D56" s="149"/>
      <c r="E56" s="173"/>
      <c r="F56" s="75">
        <v>0</v>
      </c>
      <c r="G56" s="73">
        <v>0</v>
      </c>
      <c r="H56" s="73">
        <v>0</v>
      </c>
      <c r="I56" s="74">
        <f t="shared" si="3"/>
        <v>0</v>
      </c>
      <c r="J56" s="10"/>
    </row>
    <row r="57" spans="1:10" s="94" customFormat="1">
      <c r="A57" s="164"/>
      <c r="B57" s="69">
        <v>68110</v>
      </c>
      <c r="C57" s="94" t="s">
        <v>116</v>
      </c>
      <c r="D57" s="172"/>
      <c r="E57" s="173"/>
      <c r="F57" s="96">
        <v>0</v>
      </c>
      <c r="G57" s="97">
        <v>0</v>
      </c>
      <c r="H57" s="97">
        <v>0</v>
      </c>
      <c r="I57" s="90">
        <f>SUM(F57:H57)</f>
        <v>0</v>
      </c>
      <c r="J57" s="22"/>
    </row>
    <row r="58" spans="1:10" s="94" customFormat="1">
      <c r="A58" s="164"/>
      <c r="B58" s="69">
        <v>68129</v>
      </c>
      <c r="C58" s="94" t="s">
        <v>114</v>
      </c>
      <c r="D58" s="172"/>
      <c r="E58" s="173"/>
      <c r="F58" s="96">
        <v>0</v>
      </c>
      <c r="G58" s="97">
        <v>0</v>
      </c>
      <c r="H58" s="97">
        <v>0</v>
      </c>
      <c r="I58" s="90">
        <f t="shared" ref="I58:I59" si="4">SUM(F58:H58)</f>
        <v>0</v>
      </c>
      <c r="J58" s="22"/>
    </row>
    <row r="59" spans="1:10" s="94" customFormat="1">
      <c r="A59" s="164"/>
      <c r="B59" s="69">
        <v>68135</v>
      </c>
      <c r="C59" s="94" t="s">
        <v>115</v>
      </c>
      <c r="D59" s="172"/>
      <c r="E59" s="173"/>
      <c r="F59" s="96">
        <v>0</v>
      </c>
      <c r="G59" s="97">
        <v>0</v>
      </c>
      <c r="H59" s="97">
        <v>0</v>
      </c>
      <c r="I59" s="90">
        <f t="shared" si="4"/>
        <v>0</v>
      </c>
      <c r="J59" s="22"/>
    </row>
    <row r="60" spans="1:10">
      <c r="A60" s="148"/>
      <c r="B60" s="129">
        <v>66500</v>
      </c>
      <c r="C60" s="28" t="s">
        <v>13</v>
      </c>
      <c r="D60" s="149"/>
      <c r="E60" s="173"/>
      <c r="F60" s="75">
        <v>0</v>
      </c>
      <c r="G60" s="73">
        <v>0</v>
      </c>
      <c r="H60" s="73">
        <v>0</v>
      </c>
      <c r="I60" s="74">
        <f>SUM(F60:H60)</f>
        <v>0</v>
      </c>
      <c r="J60" s="10"/>
    </row>
    <row r="61" spans="1:10">
      <c r="A61" s="148"/>
      <c r="B61" s="165" t="s">
        <v>54</v>
      </c>
      <c r="D61" s="167" t="s">
        <v>56</v>
      </c>
      <c r="E61" s="168">
        <f>SUM(F62:F63)</f>
        <v>0</v>
      </c>
      <c r="F61" s="169"/>
      <c r="G61" s="170"/>
      <c r="H61" s="170"/>
      <c r="I61" s="171"/>
      <c r="J61" s="10"/>
    </row>
    <row r="62" spans="1:10">
      <c r="A62" s="164"/>
      <c r="B62" s="69">
        <v>61100</v>
      </c>
      <c r="C62" s="94" t="s">
        <v>12</v>
      </c>
      <c r="D62" s="149"/>
      <c r="E62" s="173"/>
      <c r="F62" s="75">
        <v>0</v>
      </c>
      <c r="G62" s="73">
        <v>0</v>
      </c>
      <c r="H62" s="73">
        <v>0</v>
      </c>
      <c r="I62" s="74">
        <f t="shared" si="3"/>
        <v>0</v>
      </c>
      <c r="J62" s="10"/>
    </row>
    <row r="63" spans="1:10">
      <c r="A63" s="1"/>
      <c r="B63" s="129">
        <v>61400</v>
      </c>
      <c r="C63" s="28" t="s">
        <v>15</v>
      </c>
      <c r="D63" s="149"/>
      <c r="E63" s="173"/>
      <c r="F63" s="75">
        <v>0</v>
      </c>
      <c r="G63" s="73">
        <v>0</v>
      </c>
      <c r="H63" s="73">
        <v>0</v>
      </c>
      <c r="I63" s="74">
        <f t="shared" si="3"/>
        <v>0</v>
      </c>
      <c r="J63" s="10"/>
    </row>
    <row r="64" spans="1:10">
      <c r="A64" s="1"/>
      <c r="B64" s="174" t="s">
        <v>55</v>
      </c>
      <c r="D64" s="167" t="s">
        <v>56</v>
      </c>
      <c r="E64" s="168">
        <f>SUM(F65:F68)</f>
        <v>0</v>
      </c>
      <c r="F64" s="169"/>
      <c r="G64" s="170"/>
      <c r="H64" s="170"/>
      <c r="I64" s="171"/>
      <c r="J64" s="10"/>
    </row>
    <row r="65" spans="1:10">
      <c r="A65" s="148"/>
      <c r="B65" s="129">
        <v>62700</v>
      </c>
      <c r="C65" s="28" t="s">
        <v>4</v>
      </c>
      <c r="D65" s="149"/>
      <c r="E65" s="173"/>
      <c r="F65" s="75">
        <v>0</v>
      </c>
      <c r="G65" s="73">
        <v>0</v>
      </c>
      <c r="H65" s="73">
        <v>0</v>
      </c>
      <c r="I65" s="74">
        <f>SUM(F65:H65)</f>
        <v>0</v>
      </c>
      <c r="J65" s="11"/>
    </row>
    <row r="66" spans="1:10">
      <c r="A66" s="1"/>
      <c r="B66" s="129">
        <v>62910</v>
      </c>
      <c r="C66" s="28" t="s">
        <v>6</v>
      </c>
      <c r="D66" s="149"/>
      <c r="E66" s="173"/>
      <c r="F66" s="75">
        <v>0</v>
      </c>
      <c r="G66" s="73">
        <v>0</v>
      </c>
      <c r="H66" s="73">
        <v>0</v>
      </c>
      <c r="I66" s="74">
        <f>SUM(F66:H66)</f>
        <v>0</v>
      </c>
      <c r="J66" s="11"/>
    </row>
    <row r="67" spans="1:10">
      <c r="A67" s="148"/>
      <c r="B67" s="129">
        <v>62600</v>
      </c>
      <c r="C67" s="28" t="s">
        <v>59</v>
      </c>
      <c r="D67" s="149"/>
      <c r="E67" s="175"/>
      <c r="F67" s="75">
        <v>0</v>
      </c>
      <c r="G67" s="73">
        <v>0</v>
      </c>
      <c r="H67" s="73">
        <v>0</v>
      </c>
      <c r="I67" s="74">
        <f>SUM(F67:H67)</f>
        <v>0</v>
      </c>
      <c r="J67" s="11"/>
    </row>
    <row r="68" spans="1:10">
      <c r="A68" s="1"/>
      <c r="B68" s="129">
        <v>62900</v>
      </c>
      <c r="C68" s="28" t="s">
        <v>5</v>
      </c>
      <c r="D68" s="149"/>
      <c r="E68" s="173"/>
      <c r="F68" s="75">
        <v>0</v>
      </c>
      <c r="G68" s="73">
        <v>0</v>
      </c>
      <c r="H68" s="73">
        <v>0</v>
      </c>
      <c r="I68" s="74">
        <f>SUM(F68:H68)</f>
        <v>0</v>
      </c>
      <c r="J68" s="14"/>
    </row>
    <row r="69" spans="1:10">
      <c r="A69" s="148"/>
      <c r="B69" s="174" t="s">
        <v>57</v>
      </c>
      <c r="D69" s="167" t="s">
        <v>56</v>
      </c>
      <c r="E69" s="168">
        <f>SUM(F70:F72)</f>
        <v>0</v>
      </c>
      <c r="F69" s="169"/>
      <c r="G69" s="170"/>
      <c r="H69" s="170"/>
      <c r="I69" s="171"/>
      <c r="J69" s="11"/>
    </row>
    <row r="70" spans="1:10">
      <c r="A70" s="148"/>
      <c r="B70" s="129">
        <v>64850</v>
      </c>
      <c r="C70" s="28" t="s">
        <v>86</v>
      </c>
      <c r="D70" s="149"/>
      <c r="E70" s="173"/>
      <c r="F70" s="75">
        <v>0</v>
      </c>
      <c r="G70" s="73">
        <v>0</v>
      </c>
      <c r="H70" s="73">
        <v>0</v>
      </c>
      <c r="I70" s="74">
        <f>SUM(F70:H70)</f>
        <v>0</v>
      </c>
      <c r="J70" s="11"/>
    </row>
    <row r="71" spans="1:10">
      <c r="A71" s="148"/>
      <c r="B71" s="129">
        <v>64850</v>
      </c>
      <c r="C71" s="28" t="s">
        <v>87</v>
      </c>
      <c r="D71" s="149"/>
      <c r="E71" s="173"/>
      <c r="F71" s="75">
        <v>0</v>
      </c>
      <c r="G71" s="73">
        <v>0</v>
      </c>
      <c r="H71" s="73">
        <v>0</v>
      </c>
      <c r="I71" s="74">
        <f>SUM(F71:H71)</f>
        <v>0</v>
      </c>
      <c r="J71" s="11"/>
    </row>
    <row r="72" spans="1:10">
      <c r="A72" s="148"/>
      <c r="B72" s="129">
        <v>64850</v>
      </c>
      <c r="C72" s="28" t="s">
        <v>88</v>
      </c>
      <c r="D72" s="149"/>
      <c r="E72" s="173"/>
      <c r="F72" s="75">
        <v>0</v>
      </c>
      <c r="G72" s="73">
        <v>0</v>
      </c>
      <c r="H72" s="73">
        <v>0</v>
      </c>
      <c r="I72" s="74">
        <f>SUM(F72:H72)</f>
        <v>0</v>
      </c>
      <c r="J72" s="11"/>
    </row>
    <row r="73" spans="1:10">
      <c r="A73" s="148"/>
      <c r="B73" s="174" t="s">
        <v>62</v>
      </c>
      <c r="D73" s="167" t="s">
        <v>56</v>
      </c>
      <c r="E73" s="168">
        <f>SUM(F74:F75)</f>
        <v>0</v>
      </c>
      <c r="F73" s="169"/>
      <c r="G73" s="170"/>
      <c r="H73" s="170"/>
      <c r="I73" s="170"/>
      <c r="J73" s="200"/>
    </row>
    <row r="74" spans="1:10">
      <c r="A74" s="1"/>
      <c r="B74" s="129">
        <v>65100</v>
      </c>
      <c r="C74" s="28" t="s">
        <v>60</v>
      </c>
      <c r="D74" s="149"/>
      <c r="E74" s="173"/>
      <c r="F74" s="75">
        <v>0</v>
      </c>
      <c r="G74" s="73">
        <v>0</v>
      </c>
      <c r="H74" s="73">
        <v>0</v>
      </c>
      <c r="I74" s="74">
        <f>SUM(F74:H74)</f>
        <v>0</v>
      </c>
      <c r="J74" s="11"/>
    </row>
    <row r="75" spans="1:10">
      <c r="A75" s="1"/>
      <c r="B75" s="129">
        <v>65150</v>
      </c>
      <c r="C75" s="28" t="s">
        <v>61</v>
      </c>
      <c r="D75" s="149"/>
      <c r="E75" s="173"/>
      <c r="F75" s="75">
        <v>0</v>
      </c>
      <c r="G75" s="73">
        <v>0</v>
      </c>
      <c r="H75" s="73">
        <v>0</v>
      </c>
      <c r="I75" s="74">
        <f>SUM(F75:H75)</f>
        <v>0</v>
      </c>
      <c r="J75" s="11"/>
    </row>
    <row r="76" spans="1:10">
      <c r="A76" s="1"/>
      <c r="B76" s="174" t="s">
        <v>58</v>
      </c>
      <c r="D76" s="167" t="s">
        <v>56</v>
      </c>
      <c r="E76" s="168">
        <f>F77</f>
        <v>0</v>
      </c>
      <c r="F76" s="169"/>
      <c r="G76" s="170"/>
      <c r="H76" s="170"/>
      <c r="I76" s="170"/>
      <c r="J76" s="11"/>
    </row>
    <row r="77" spans="1:10">
      <c r="A77" s="1"/>
      <c r="B77" s="129"/>
      <c r="C77" s="176" t="s">
        <v>63</v>
      </c>
      <c r="D77" s="177"/>
      <c r="E77" s="173"/>
      <c r="F77" s="75">
        <v>0</v>
      </c>
      <c r="G77" s="73">
        <v>0</v>
      </c>
      <c r="H77" s="73">
        <v>0</v>
      </c>
      <c r="I77" s="74">
        <f>SUM(F77:H77)</f>
        <v>0</v>
      </c>
      <c r="J77" s="11"/>
    </row>
    <row r="78" spans="1:10">
      <c r="A78" s="1"/>
      <c r="B78" s="178" t="s">
        <v>49</v>
      </c>
      <c r="C78" s="176"/>
      <c r="D78" s="167" t="s">
        <v>56</v>
      </c>
      <c r="E78" s="168">
        <f>SUM(F79:F87)</f>
        <v>0</v>
      </c>
      <c r="F78" s="169"/>
      <c r="G78" s="170"/>
      <c r="H78" s="170"/>
      <c r="I78" s="170"/>
      <c r="J78" s="11"/>
    </row>
    <row r="79" spans="1:10">
      <c r="A79" s="164"/>
      <c r="B79" s="69">
        <v>69230</v>
      </c>
      <c r="C79" s="94" t="s">
        <v>102</v>
      </c>
      <c r="D79" s="149"/>
      <c r="E79" s="173"/>
      <c r="F79" s="75">
        <v>0</v>
      </c>
      <c r="G79" s="73">
        <v>0</v>
      </c>
      <c r="H79" s="73">
        <v>0</v>
      </c>
      <c r="I79" s="74">
        <f t="shared" ref="I79:I87" si="5">SUM(F79:H79)</f>
        <v>0</v>
      </c>
      <c r="J79" s="10"/>
    </row>
    <row r="80" spans="1:10" hidden="1">
      <c r="A80" s="164"/>
      <c r="B80" s="129">
        <v>63580</v>
      </c>
      <c r="C80" s="28" t="s">
        <v>111</v>
      </c>
      <c r="D80" s="149"/>
      <c r="E80" s="173"/>
      <c r="F80" s="75">
        <v>0</v>
      </c>
      <c r="G80" s="73">
        <v>0</v>
      </c>
      <c r="H80" s="73">
        <v>0</v>
      </c>
      <c r="I80" s="74">
        <f t="shared" si="5"/>
        <v>0</v>
      </c>
      <c r="J80" s="10"/>
    </row>
    <row r="81" spans="1:10" s="94" customFormat="1">
      <c r="A81" s="164"/>
      <c r="B81" s="69">
        <v>63620</v>
      </c>
      <c r="C81" s="94" t="s">
        <v>112</v>
      </c>
      <c r="D81" s="172"/>
      <c r="E81" s="173"/>
      <c r="F81" s="96">
        <v>0</v>
      </c>
      <c r="G81" s="97">
        <v>0</v>
      </c>
      <c r="H81" s="97">
        <v>0</v>
      </c>
      <c r="I81" s="90">
        <f t="shared" si="5"/>
        <v>0</v>
      </c>
      <c r="J81" s="22" t="s">
        <v>119</v>
      </c>
    </row>
    <row r="82" spans="1:10">
      <c r="A82" s="148"/>
      <c r="B82" s="129">
        <v>60100</v>
      </c>
      <c r="C82" s="28" t="s">
        <v>8</v>
      </c>
      <c r="D82" s="149"/>
      <c r="E82" s="173"/>
      <c r="F82" s="75">
        <v>0</v>
      </c>
      <c r="G82" s="73">
        <v>0</v>
      </c>
      <c r="H82" s="73">
        <v>0</v>
      </c>
      <c r="I82" s="74">
        <f t="shared" si="5"/>
        <v>0</v>
      </c>
      <c r="J82" s="10"/>
    </row>
    <row r="83" spans="1:10">
      <c r="A83" s="148"/>
      <c r="B83" s="129">
        <v>60200</v>
      </c>
      <c r="C83" s="28" t="s">
        <v>32</v>
      </c>
      <c r="D83" s="149"/>
      <c r="E83" s="173"/>
      <c r="F83" s="75">
        <v>0</v>
      </c>
      <c r="G83" s="73">
        <v>0</v>
      </c>
      <c r="H83" s="73">
        <v>0</v>
      </c>
      <c r="I83" s="74">
        <f t="shared" si="5"/>
        <v>0</v>
      </c>
      <c r="J83" s="10"/>
    </row>
    <row r="84" spans="1:10">
      <c r="A84" s="179"/>
      <c r="B84" s="129">
        <v>68500</v>
      </c>
      <c r="C84" s="28" t="s">
        <v>14</v>
      </c>
      <c r="D84" s="149"/>
      <c r="E84" s="173"/>
      <c r="F84" s="75">
        <v>0</v>
      </c>
      <c r="G84" s="73">
        <v>0</v>
      </c>
      <c r="H84" s="73">
        <v>0</v>
      </c>
      <c r="I84" s="74">
        <f t="shared" si="5"/>
        <v>0</v>
      </c>
      <c r="J84" s="10"/>
    </row>
    <row r="85" spans="1:10">
      <c r="A85" s="148"/>
      <c r="B85" s="129">
        <v>60400</v>
      </c>
      <c r="C85" s="28" t="s">
        <v>9</v>
      </c>
      <c r="D85" s="149"/>
      <c r="E85" s="173"/>
      <c r="F85" s="75">
        <v>0</v>
      </c>
      <c r="G85" s="73">
        <v>0</v>
      </c>
      <c r="H85" s="73">
        <v>0</v>
      </c>
      <c r="I85" s="74">
        <f t="shared" si="5"/>
        <v>0</v>
      </c>
      <c r="J85" s="10"/>
    </row>
    <row r="86" spans="1:10">
      <c r="A86" s="148"/>
      <c r="B86" s="129">
        <v>60500</v>
      </c>
      <c r="C86" s="28" t="s">
        <v>10</v>
      </c>
      <c r="D86" s="149"/>
      <c r="E86" s="173"/>
      <c r="F86" s="75">
        <v>0</v>
      </c>
      <c r="G86" s="73">
        <v>0</v>
      </c>
      <c r="H86" s="73">
        <v>0</v>
      </c>
      <c r="I86" s="74">
        <f t="shared" si="5"/>
        <v>0</v>
      </c>
      <c r="J86" s="10"/>
    </row>
    <row r="87" spans="1:10">
      <c r="A87" s="148"/>
      <c r="B87" s="129">
        <v>60600</v>
      </c>
      <c r="C87" s="28" t="s">
        <v>11</v>
      </c>
      <c r="D87" s="149"/>
      <c r="E87" s="173"/>
      <c r="F87" s="75">
        <v>0</v>
      </c>
      <c r="G87" s="73">
        <v>0</v>
      </c>
      <c r="H87" s="73">
        <v>0</v>
      </c>
      <c r="I87" s="74">
        <f t="shared" si="5"/>
        <v>0</v>
      </c>
      <c r="J87" s="10"/>
    </row>
    <row r="88" spans="1:10">
      <c r="A88" s="76" t="s">
        <v>77</v>
      </c>
      <c r="B88" s="77"/>
      <c r="C88" s="78" t="s">
        <v>79</v>
      </c>
      <c r="D88" s="150"/>
      <c r="E88" s="151"/>
      <c r="F88" s="154">
        <f>SUM(F54:F87)</f>
        <v>0</v>
      </c>
      <c r="G88" s="155">
        <f>SUM(G54:G87)</f>
        <v>0</v>
      </c>
      <c r="H88" s="155">
        <f>SUM(H54:H87)</f>
        <v>0</v>
      </c>
      <c r="I88" s="155">
        <f>SUM(I54:I87)</f>
        <v>0</v>
      </c>
      <c r="J88" s="21"/>
    </row>
    <row r="89" spans="1:10">
      <c r="A89" s="39"/>
      <c r="B89" s="39"/>
      <c r="C89" s="180"/>
      <c r="D89" s="181"/>
      <c r="E89" s="41"/>
      <c r="F89" s="137"/>
      <c r="G89" s="182"/>
      <c r="H89" s="182"/>
      <c r="I89" s="183"/>
      <c r="J89" s="10"/>
    </row>
    <row r="90" spans="1:10">
      <c r="A90" s="184" t="s">
        <v>82</v>
      </c>
      <c r="B90" s="185"/>
      <c r="C90" s="186" t="s">
        <v>18</v>
      </c>
      <c r="D90" s="187"/>
      <c r="E90" s="188"/>
      <c r="F90" s="189">
        <f>+F37+F40+F44+F51+F88</f>
        <v>0</v>
      </c>
      <c r="G90" s="190">
        <f>+G37+G40+G44+G51+G88</f>
        <v>0</v>
      </c>
      <c r="H90" s="190">
        <f>+H37+H40+H44+H51+H88</f>
        <v>0</v>
      </c>
      <c r="I90" s="190">
        <f>+I37+I40+I44+I51+I88</f>
        <v>0</v>
      </c>
      <c r="J90" s="191"/>
    </row>
    <row r="91" spans="1:10">
      <c r="A91" s="246" t="s">
        <v>83</v>
      </c>
      <c r="B91" s="247">
        <v>69999</v>
      </c>
      <c r="C91" s="248" t="s">
        <v>31</v>
      </c>
      <c r="D91" s="248"/>
      <c r="E91" s="249">
        <v>0.43</v>
      </c>
      <c r="F91" s="250">
        <f>($E$91*F30)</f>
        <v>0</v>
      </c>
      <c r="G91" s="251">
        <f>($E$91*G30)</f>
        <v>0</v>
      </c>
      <c r="H91" s="252">
        <f t="shared" ref="H91" si="6">($E$91*H30)</f>
        <v>0</v>
      </c>
      <c r="I91" s="252">
        <f>F91+G91+H91</f>
        <v>0</v>
      </c>
      <c r="J91" s="254"/>
    </row>
    <row r="92" spans="1:10" ht="13.8" thickBot="1">
      <c r="A92" s="184" t="s">
        <v>84</v>
      </c>
      <c r="B92" s="192"/>
      <c r="C92" s="193" t="s">
        <v>19</v>
      </c>
      <c r="D92" s="194"/>
      <c r="E92" s="195"/>
      <c r="F92" s="196">
        <f>SUM(F90:F91)</f>
        <v>0</v>
      </c>
      <c r="G92" s="197">
        <f>SUM(G90:G91)</f>
        <v>0</v>
      </c>
      <c r="H92" s="197">
        <f>SUM(H90:H91)</f>
        <v>0</v>
      </c>
      <c r="I92" s="198">
        <f>SUM(I90:I91)</f>
        <v>0</v>
      </c>
      <c r="J92" s="199"/>
    </row>
    <row r="93" spans="1:10" ht="13.8" thickTop="1"/>
  </sheetData>
  <mergeCells count="4">
    <mergeCell ref="A1:B1"/>
    <mergeCell ref="A2:B2"/>
    <mergeCell ref="A3:B3"/>
    <mergeCell ref="A4:B4"/>
  </mergeCells>
  <pageMargins left="0.95" right="0.7" top="0.5" bottom="0.5" header="0.3" footer="0.3"/>
  <pageSetup scale="67" orientation="portrait" r:id="rId1"/>
  <ignoredErrors>
    <ignoredError sqref="F88:G88" emptyCellReference="1"/>
    <ignoredError sqref="I15 I24:I3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3"/>
  <sheetViews>
    <sheetView topLeftCell="A24" workbookViewId="0">
      <selection activeCell="J43" sqref="J43"/>
    </sheetView>
  </sheetViews>
  <sheetFormatPr defaultRowHeight="13.2"/>
  <cols>
    <col min="1" max="1" width="3.5546875" style="28" customWidth="1"/>
    <col min="2" max="2" width="9" style="28" customWidth="1"/>
    <col min="3" max="3" width="29.109375" style="28" customWidth="1"/>
    <col min="4" max="4" width="4.33203125" style="28" customWidth="1"/>
    <col min="5" max="5" width="11.44140625" style="28" customWidth="1"/>
    <col min="6" max="6" width="10.33203125" style="28" customWidth="1"/>
    <col min="7" max="7" width="9.5546875" style="28" customWidth="1"/>
    <col min="8" max="8" width="8.88671875" style="28" customWidth="1"/>
    <col min="9" max="9" width="12" style="28" customWidth="1"/>
    <col min="10" max="10" width="35.88671875" style="161" customWidth="1"/>
    <col min="11" max="11" width="9.33203125" style="28" customWidth="1"/>
    <col min="12" max="16384" width="8.88671875" style="28"/>
  </cols>
  <sheetData>
    <row r="1" spans="1:11">
      <c r="A1" s="290"/>
      <c r="B1" s="290"/>
      <c r="C1" s="23"/>
      <c r="D1" s="23"/>
      <c r="E1" s="24"/>
      <c r="F1" s="24"/>
      <c r="G1" s="25"/>
      <c r="H1" s="26"/>
      <c r="I1" s="27"/>
      <c r="J1" s="6"/>
    </row>
    <row r="2" spans="1:11">
      <c r="A2" s="290"/>
      <c r="B2" s="290"/>
      <c r="C2" s="23"/>
      <c r="D2" s="23"/>
      <c r="E2" s="24"/>
      <c r="F2" s="29"/>
      <c r="G2" s="25"/>
      <c r="H2" s="30"/>
      <c r="I2" s="27"/>
      <c r="J2" s="31"/>
    </row>
    <row r="3" spans="1:11">
      <c r="A3" s="290" t="s">
        <v>90</v>
      </c>
      <c r="B3" s="290"/>
      <c r="C3" s="201">
        <v>1.02</v>
      </c>
      <c r="D3" s="23"/>
      <c r="E3" s="24"/>
      <c r="F3" s="29"/>
      <c r="G3" s="25"/>
      <c r="H3" s="30"/>
      <c r="I3" s="27"/>
      <c r="J3" s="31"/>
    </row>
    <row r="4" spans="1:11">
      <c r="A4" s="291"/>
      <c r="B4" s="291"/>
      <c r="C4" s="32"/>
      <c r="D4" s="32"/>
      <c r="E4" s="33"/>
      <c r="F4" s="34"/>
      <c r="G4" s="35"/>
      <c r="H4" s="202"/>
      <c r="I4" s="37"/>
      <c r="J4" s="38"/>
    </row>
    <row r="5" spans="1:11" ht="36" customHeight="1">
      <c r="A5" s="39"/>
      <c r="B5" s="40" t="s">
        <v>104</v>
      </c>
      <c r="C5" s="40" t="s">
        <v>20</v>
      </c>
      <c r="D5" s="40"/>
      <c r="E5" s="41"/>
      <c r="F5" s="42" t="str">
        <f>'Year 1'!$F$5</f>
        <v>Request from Funder</v>
      </c>
      <c r="G5" s="42" t="str">
        <f>'Year 1'!$G$5</f>
        <v>Other 1</v>
      </c>
      <c r="H5" s="42" t="str">
        <f>'Year 1'!$H$5</f>
        <v>Other 2</v>
      </c>
      <c r="I5" s="42"/>
      <c r="J5" s="43" t="s">
        <v>64</v>
      </c>
    </row>
    <row r="6" spans="1:11" ht="4.5" customHeight="1">
      <c r="A6" s="44"/>
      <c r="B6" s="45"/>
      <c r="C6" s="46"/>
      <c r="D6" s="47"/>
      <c r="E6" s="48"/>
      <c r="F6" s="49"/>
      <c r="G6" s="50" t="s">
        <v>76</v>
      </c>
      <c r="H6" s="51"/>
      <c r="I6" s="51"/>
      <c r="J6" s="52"/>
    </row>
    <row r="7" spans="1:11" ht="15" customHeight="1">
      <c r="A7" s="53"/>
      <c r="B7" s="54"/>
      <c r="C7" s="55" t="str">
        <f>'Year 1'!C7</f>
        <v>Personnel</v>
      </c>
      <c r="D7" s="55"/>
      <c r="E7" s="56" t="s">
        <v>66</v>
      </c>
      <c r="F7" s="57"/>
      <c r="G7" s="57"/>
      <c r="H7" s="57"/>
      <c r="I7" s="58" t="s">
        <v>0</v>
      </c>
      <c r="J7" s="59"/>
    </row>
    <row r="8" spans="1:11" ht="3" customHeight="1">
      <c r="A8" s="1"/>
      <c r="B8" s="39"/>
      <c r="C8" s="60"/>
      <c r="D8" s="60"/>
      <c r="E8" s="41"/>
      <c r="F8" s="61"/>
      <c r="G8" s="61"/>
      <c r="H8" s="61"/>
      <c r="I8" s="61"/>
      <c r="J8" s="62"/>
    </row>
    <row r="9" spans="1:11" ht="13.8" thickBot="1">
      <c r="A9" s="2"/>
      <c r="B9" s="63"/>
      <c r="C9" s="64" t="s">
        <v>35</v>
      </c>
      <c r="D9" s="64"/>
      <c r="E9" s="65"/>
      <c r="F9" s="89"/>
      <c r="G9" s="89"/>
      <c r="H9" s="89"/>
      <c r="I9" s="90"/>
      <c r="J9" s="203"/>
    </row>
    <row r="10" spans="1:11">
      <c r="A10" s="1"/>
      <c r="B10" s="69">
        <v>51000</v>
      </c>
      <c r="C10" s="28" t="str">
        <f>'Year 1'!C10</f>
        <v>Fac. Salaries FT - Academic Year</v>
      </c>
      <c r="D10" s="70" t="str">
        <f>'Year 1'!D10</f>
        <v>A</v>
      </c>
      <c r="E10" s="71">
        <v>0</v>
      </c>
      <c r="F10" s="72">
        <v>0</v>
      </c>
      <c r="G10" s="73">
        <v>0</v>
      </c>
      <c r="H10" s="73">
        <v>0</v>
      </c>
      <c r="I10" s="74">
        <f>SUM(F10:H10)</f>
        <v>0</v>
      </c>
      <c r="J10" s="8" t="s">
        <v>110</v>
      </c>
    </row>
    <row r="11" spans="1:11">
      <c r="A11" s="1"/>
      <c r="B11" s="69">
        <v>51502</v>
      </c>
      <c r="C11" s="28" t="str">
        <f>'Year 1'!C11</f>
        <v>Fac. Salaries PT - Academic Year</v>
      </c>
      <c r="D11" s="70" t="str">
        <f>'Year 1'!D11</f>
        <v>B</v>
      </c>
      <c r="E11" s="71">
        <v>0</v>
      </c>
      <c r="F11" s="75">
        <v>0</v>
      </c>
      <c r="G11" s="73">
        <v>0</v>
      </c>
      <c r="H11" s="73">
        <v>0</v>
      </c>
      <c r="I11" s="74">
        <f t="shared" ref="I11:I13" si="0">SUM(F11:H11)</f>
        <v>0</v>
      </c>
      <c r="J11" s="8"/>
      <c r="K11" s="204"/>
    </row>
    <row r="12" spans="1:11">
      <c r="A12" s="1"/>
      <c r="B12" s="69">
        <v>52000</v>
      </c>
      <c r="C12" s="28" t="str">
        <f>'Year 1'!C12</f>
        <v>Fac. Salaries FT - Summer</v>
      </c>
      <c r="D12" s="70" t="str">
        <f>'Year 1'!D12</f>
        <v>B</v>
      </c>
      <c r="E12" s="71">
        <v>0</v>
      </c>
      <c r="F12" s="75">
        <v>0</v>
      </c>
      <c r="G12" s="73">
        <v>0</v>
      </c>
      <c r="H12" s="73">
        <v>0</v>
      </c>
      <c r="I12" s="74">
        <f t="shared" si="0"/>
        <v>0</v>
      </c>
      <c r="J12" s="8"/>
    </row>
    <row r="13" spans="1:11">
      <c r="A13" s="1"/>
      <c r="B13" s="69">
        <v>55000</v>
      </c>
      <c r="C13" s="28" t="str">
        <f>'Year 1'!C13</f>
        <v>Admin. Professional FT (salaried)</v>
      </c>
      <c r="D13" s="70" t="str">
        <f>'Year 1'!D13</f>
        <v>A</v>
      </c>
      <c r="E13" s="71">
        <v>0</v>
      </c>
      <c r="F13" s="75">
        <v>0</v>
      </c>
      <c r="G13" s="73">
        <v>0</v>
      </c>
      <c r="H13" s="73">
        <v>0</v>
      </c>
      <c r="I13" s="74">
        <f t="shared" si="0"/>
        <v>0</v>
      </c>
      <c r="J13" s="8"/>
    </row>
    <row r="14" spans="1:11">
      <c r="A14" s="76" t="s">
        <v>34</v>
      </c>
      <c r="B14" s="77"/>
      <c r="C14" s="78" t="str">
        <f>'Year 1'!C14</f>
        <v>Total Senior/Key Personnel</v>
      </c>
      <c r="D14" s="79"/>
      <c r="E14" s="80"/>
      <c r="F14" s="81">
        <f>SUM(F10:F13)</f>
        <v>0</v>
      </c>
      <c r="G14" s="82">
        <f>SUM(G10:G13)</f>
        <v>0</v>
      </c>
      <c r="H14" s="82">
        <f t="shared" ref="H14:I14" si="1">SUM(H10:H13)</f>
        <v>0</v>
      </c>
      <c r="I14" s="82">
        <f t="shared" si="1"/>
        <v>0</v>
      </c>
      <c r="J14" s="18"/>
    </row>
    <row r="15" spans="1:11" ht="15" customHeight="1">
      <c r="A15" s="2"/>
      <c r="B15" s="83"/>
      <c r="C15" s="84" t="str">
        <f>'Year 1'!C15</f>
        <v>Other Personnel</v>
      </c>
      <c r="D15" s="85"/>
      <c r="E15" s="86"/>
      <c r="F15" s="87"/>
      <c r="G15" s="88"/>
      <c r="H15" s="89"/>
      <c r="I15" s="90"/>
      <c r="J15" s="13"/>
    </row>
    <row r="16" spans="1:11">
      <c r="A16" s="2"/>
      <c r="B16" s="91">
        <v>55300</v>
      </c>
      <c r="C16" s="28" t="str">
        <f>'Year 1'!C16</f>
        <v>Special Projects</v>
      </c>
      <c r="D16" s="92" t="str">
        <f>'Year 1'!D16</f>
        <v>B</v>
      </c>
      <c r="E16" s="71">
        <v>0</v>
      </c>
      <c r="F16" s="75">
        <v>0</v>
      </c>
      <c r="G16" s="73">
        <v>0</v>
      </c>
      <c r="H16" s="73">
        <v>0</v>
      </c>
      <c r="I16" s="73">
        <f>SUM(F16:H16)</f>
        <v>0</v>
      </c>
      <c r="J16" s="13" t="s">
        <v>123</v>
      </c>
    </row>
    <row r="17" spans="1:10">
      <c r="A17" s="1"/>
      <c r="B17" s="69">
        <v>55600</v>
      </c>
      <c r="C17" s="28" t="str">
        <f>'Year 1'!C17</f>
        <v>Technicians/Specialists</v>
      </c>
      <c r="D17" s="70" t="str">
        <f>'Year 1'!D17</f>
        <v>B</v>
      </c>
      <c r="E17" s="71">
        <v>0</v>
      </c>
      <c r="F17" s="75">
        <v>0</v>
      </c>
      <c r="G17" s="73">
        <v>0</v>
      </c>
      <c r="H17" s="73">
        <v>0</v>
      </c>
      <c r="I17" s="73">
        <f t="shared" ref="I17:I23" si="2">SUM(F17:H17)</f>
        <v>0</v>
      </c>
      <c r="J17" s="8"/>
    </row>
    <row r="18" spans="1:10" hidden="1">
      <c r="A18" s="1"/>
      <c r="B18" s="69"/>
      <c r="C18" s="28" t="str">
        <f>'Year 1'!C18</f>
        <v>Post Doctoral Associates</v>
      </c>
      <c r="D18" s="70" t="str">
        <f>'Year 1'!D18</f>
        <v>A</v>
      </c>
      <c r="E18" s="71">
        <v>0</v>
      </c>
      <c r="F18" s="75">
        <v>0</v>
      </c>
      <c r="G18" s="73">
        <v>0</v>
      </c>
      <c r="H18" s="73">
        <v>0</v>
      </c>
      <c r="I18" s="74">
        <f t="shared" si="2"/>
        <v>0</v>
      </c>
      <c r="J18" s="8"/>
    </row>
    <row r="19" spans="1:10">
      <c r="A19" s="1"/>
      <c r="B19" s="69">
        <v>53000</v>
      </c>
      <c r="C19" s="28" t="str">
        <f>'Year 1'!C19</f>
        <v>Graduate Students</v>
      </c>
      <c r="D19" s="70" t="str">
        <f>'Year 1'!D19</f>
        <v>NA</v>
      </c>
      <c r="E19" s="71">
        <v>0</v>
      </c>
      <c r="F19" s="75">
        <v>0</v>
      </c>
      <c r="G19" s="73">
        <v>0</v>
      </c>
      <c r="H19" s="73">
        <v>0</v>
      </c>
      <c r="I19" s="74">
        <f t="shared" si="2"/>
        <v>0</v>
      </c>
      <c r="J19" s="8"/>
    </row>
    <row r="20" spans="1:10">
      <c r="A20" s="1"/>
      <c r="B20" s="69">
        <v>58000</v>
      </c>
      <c r="C20" s="28" t="str">
        <f>'Year 1'!C20</f>
        <v>Undergraduate Students</v>
      </c>
      <c r="D20" s="70" t="str">
        <f>'Year 1'!D20</f>
        <v>NA</v>
      </c>
      <c r="E20" s="71">
        <v>0</v>
      </c>
      <c r="F20" s="75">
        <v>0</v>
      </c>
      <c r="G20" s="73">
        <v>0</v>
      </c>
      <c r="H20" s="73">
        <v>0</v>
      </c>
      <c r="I20" s="74">
        <f t="shared" si="2"/>
        <v>0</v>
      </c>
      <c r="J20" s="8"/>
    </row>
    <row r="21" spans="1:10" s="94" customFormat="1">
      <c r="A21" s="2"/>
      <c r="B21" s="69">
        <v>55100</v>
      </c>
      <c r="C21" s="28" t="str">
        <f>'Year 1'!C21</f>
        <v>Admin. Professional PT</v>
      </c>
      <c r="D21" s="70" t="str">
        <f>'Year 1'!D21</f>
        <v>B</v>
      </c>
      <c r="E21" s="71">
        <v>0</v>
      </c>
      <c r="F21" s="96">
        <v>0</v>
      </c>
      <c r="G21" s="97">
        <v>0</v>
      </c>
      <c r="H21" s="97">
        <v>0</v>
      </c>
      <c r="I21" s="97">
        <f t="shared" ref="I21" si="3">SUM(F21:H21)</f>
        <v>0</v>
      </c>
      <c r="J21" s="13"/>
    </row>
    <row r="22" spans="1:10">
      <c r="A22" s="1"/>
      <c r="B22" s="69">
        <v>56100</v>
      </c>
      <c r="C22" s="28" t="str">
        <f>'Year 1'!C22</f>
        <v>Office/Clerical PT (hourly)</v>
      </c>
      <c r="D22" s="70" t="str">
        <f>'Year 1'!D22</f>
        <v>B</v>
      </c>
      <c r="E22" s="71">
        <v>0</v>
      </c>
      <c r="F22" s="75">
        <v>0</v>
      </c>
      <c r="G22" s="73">
        <v>0</v>
      </c>
      <c r="H22" s="73">
        <v>0</v>
      </c>
      <c r="I22" s="74">
        <f t="shared" si="2"/>
        <v>0</v>
      </c>
      <c r="J22" s="8"/>
    </row>
    <row r="23" spans="1:10">
      <c r="A23" s="1"/>
      <c r="B23" s="69">
        <v>56000</v>
      </c>
      <c r="C23" s="28" t="str">
        <f>'Year 1'!C23</f>
        <v>Office/Clerical FT (hourly)</v>
      </c>
      <c r="D23" s="70" t="str">
        <f>'Year 1'!D23</f>
        <v>A</v>
      </c>
      <c r="E23" s="71">
        <v>0</v>
      </c>
      <c r="F23" s="75">
        <v>0</v>
      </c>
      <c r="G23" s="73">
        <v>0</v>
      </c>
      <c r="H23" s="73">
        <v>0</v>
      </c>
      <c r="I23" s="74">
        <f t="shared" si="2"/>
        <v>0</v>
      </c>
      <c r="J23" s="8"/>
    </row>
    <row r="24" spans="1:10">
      <c r="A24" s="76" t="s">
        <v>80</v>
      </c>
      <c r="B24" s="100"/>
      <c r="C24" s="101" t="str">
        <f>'Year 1'!C24</f>
        <v>Total Other Personnel</v>
      </c>
      <c r="D24" s="102"/>
      <c r="E24" s="80"/>
      <c r="F24" s="81">
        <f>SUM(F16:F23)</f>
        <v>0</v>
      </c>
      <c r="G24" s="82">
        <f>SUM(G16:G23)</f>
        <v>0</v>
      </c>
      <c r="H24" s="82">
        <f>SUM(H16:H23)</f>
        <v>0</v>
      </c>
      <c r="I24" s="82">
        <f>SUM(I16:I23)</f>
        <v>0</v>
      </c>
      <c r="J24" s="103"/>
    </row>
    <row r="25" spans="1:10" hidden="1">
      <c r="A25" s="1"/>
      <c r="B25" s="205"/>
      <c r="C25" s="84" t="str">
        <f>'Year 1'!C25</f>
        <v>Other Personnel - Summer</v>
      </c>
      <c r="D25" s="85"/>
      <c r="E25" s="86"/>
      <c r="F25" s="87"/>
      <c r="G25" s="88"/>
      <c r="H25" s="89"/>
      <c r="I25" s="90"/>
      <c r="J25" s="13"/>
    </row>
    <row r="26" spans="1:10" hidden="1">
      <c r="A26" s="1"/>
      <c r="B26" s="69">
        <v>53000</v>
      </c>
      <c r="C26" s="106" t="str">
        <f>'Year 1'!C26</f>
        <v>Graduate Students - Summer</v>
      </c>
      <c r="D26" s="107" t="str">
        <f>'Year 1'!D26</f>
        <v>C</v>
      </c>
      <c r="E26" s="71">
        <v>0</v>
      </c>
      <c r="F26" s="75">
        <f>'Year 1'!$F$26*C3</f>
        <v>0</v>
      </c>
      <c r="G26" s="73">
        <v>0</v>
      </c>
      <c r="H26" s="73">
        <v>0</v>
      </c>
      <c r="I26" s="74">
        <f>SUM(F26:H26)</f>
        <v>0</v>
      </c>
      <c r="J26" s="8"/>
    </row>
    <row r="27" spans="1:10" hidden="1">
      <c r="A27" s="1"/>
      <c r="B27" s="69">
        <v>58000</v>
      </c>
      <c r="C27" s="28" t="str">
        <f>'Year 1'!C27</f>
        <v>Undergraduates - Summer</v>
      </c>
      <c r="D27" s="70" t="str">
        <f>'Year 1'!D27</f>
        <v>C</v>
      </c>
      <c r="E27" s="108">
        <v>0</v>
      </c>
      <c r="F27" s="75">
        <v>0</v>
      </c>
      <c r="G27" s="73">
        <v>0</v>
      </c>
      <c r="H27" s="73">
        <f>'Year 1'!$H$27*C3</f>
        <v>0</v>
      </c>
      <c r="I27" s="73">
        <f>SUM(F27:H27)</f>
        <v>0</v>
      </c>
      <c r="J27" s="8"/>
    </row>
    <row r="28" spans="1:10" hidden="1">
      <c r="A28" s="109" t="s">
        <v>81</v>
      </c>
      <c r="B28" s="110"/>
      <c r="C28" s="111" t="str">
        <f>'Year 1'!C28</f>
        <v>Total Other Personnel - SU</v>
      </c>
      <c r="D28" s="111"/>
      <c r="E28" s="112"/>
      <c r="F28" s="113">
        <f>SUM(F26:F27)</f>
        <v>0</v>
      </c>
      <c r="G28" s="114">
        <f>SUM(G26:G27)</f>
        <v>0</v>
      </c>
      <c r="H28" s="114">
        <f>SUM(H26:H27)</f>
        <v>0</v>
      </c>
      <c r="I28" s="114">
        <f>SUM(I26:I27)</f>
        <v>0</v>
      </c>
      <c r="J28" s="115"/>
    </row>
    <row r="29" spans="1:10">
      <c r="A29" s="1"/>
      <c r="B29" s="116"/>
      <c r="C29" s="106"/>
      <c r="D29" s="106"/>
      <c r="E29" s="117"/>
      <c r="F29" s="118"/>
      <c r="G29" s="88"/>
      <c r="H29" s="88"/>
      <c r="I29" s="74"/>
      <c r="J29" s="8"/>
    </row>
    <row r="30" spans="1:10" ht="13.8" thickBot="1">
      <c r="A30" s="256"/>
      <c r="B30" s="274"/>
      <c r="C30" s="275" t="str">
        <f>'Year 1'!C30</f>
        <v>Total Salaries and Wages</v>
      </c>
      <c r="D30" s="275"/>
      <c r="E30" s="276"/>
      <c r="F30" s="257">
        <f>+F14+F24+F28</f>
        <v>0</v>
      </c>
      <c r="G30" s="258">
        <f>+G14+G24+G28</f>
        <v>0</v>
      </c>
      <c r="H30" s="258">
        <f>+H14+H24+H28</f>
        <v>0</v>
      </c>
      <c r="I30" s="258">
        <f>+I14+I24+I28</f>
        <v>0</v>
      </c>
      <c r="J30" s="278"/>
    </row>
    <row r="31" spans="1:10" ht="13.8" thickTop="1">
      <c r="A31" s="122"/>
      <c r="B31" s="16"/>
      <c r="C31" s="123" t="str">
        <f>'Year 1'!C31</f>
        <v>Employee Benefits</v>
      </c>
      <c r="D31" s="123"/>
      <c r="E31" s="124" t="s">
        <v>21</v>
      </c>
      <c r="F31" s="125"/>
      <c r="G31" s="126"/>
      <c r="H31" s="126"/>
      <c r="I31" s="127"/>
      <c r="J31" s="128"/>
    </row>
    <row r="32" spans="1:10">
      <c r="A32" s="39"/>
      <c r="B32" s="129">
        <f>'Year 1'!B32</f>
        <v>59630</v>
      </c>
      <c r="C32" s="130" t="str">
        <f>'Year 1'!C32</f>
        <v>FT Rate</v>
      </c>
      <c r="D32" s="131" t="str">
        <f>'Year 1'!D32</f>
        <v>A)</v>
      </c>
      <c r="E32" s="132">
        <f>'Year 1'!E32</f>
        <v>0.31659999999999999</v>
      </c>
      <c r="F32" s="75">
        <f>$E$32*(F10+F23+F18+F13)</f>
        <v>0</v>
      </c>
      <c r="G32" s="73">
        <f>$E$32*(G10+G23+G18+G13)</f>
        <v>0</v>
      </c>
      <c r="H32" s="73">
        <f>$E$32*(H10+H23+H18+H13)</f>
        <v>0</v>
      </c>
      <c r="I32" s="74">
        <f>SUM(F32:H32)</f>
        <v>0</v>
      </c>
      <c r="J32" s="9"/>
    </row>
    <row r="33" spans="1:10">
      <c r="A33" s="39"/>
      <c r="B33" s="129">
        <f>'Year 1'!B33</f>
        <v>59630</v>
      </c>
      <c r="C33" s="130" t="str">
        <f>'Year 1'!C33</f>
        <v>PT Rate / Summer FT Rate</v>
      </c>
      <c r="D33" s="131" t="str">
        <f>'Year 1'!D33</f>
        <v>B)</v>
      </c>
      <c r="E33" s="132">
        <f>'Year 1'!E33</f>
        <v>8.48E-2</v>
      </c>
      <c r="F33" s="75">
        <f>$E$33*(F11+F12+F16+F17+F22+F21)</f>
        <v>0</v>
      </c>
      <c r="G33" s="73">
        <f>$E$33*(G11+G12+G16+G17+G22)</f>
        <v>0</v>
      </c>
      <c r="H33" s="73">
        <f>$E$33*(H11+H12+H16+H17+H22)</f>
        <v>0</v>
      </c>
      <c r="I33" s="74">
        <f t="shared" ref="I33:I34" si="4">SUM(F33:H33)</f>
        <v>0</v>
      </c>
      <c r="J33" s="9"/>
    </row>
    <row r="34" spans="1:10" hidden="1">
      <c r="A34" s="39"/>
      <c r="B34" s="129">
        <v>59630</v>
      </c>
      <c r="C34" s="130" t="str">
        <f>'Year 1'!C34</f>
        <v>PT Internal rate</v>
      </c>
      <c r="D34" s="131" t="str">
        <f>'Year 1'!D34</f>
        <v>C)</v>
      </c>
      <c r="E34" s="132">
        <f>'Year 1'!E34</f>
        <v>0</v>
      </c>
      <c r="F34" s="75">
        <f>$E$34*(F26+F27)</f>
        <v>0</v>
      </c>
      <c r="G34" s="73">
        <f>$E34*(G26+G27)</f>
        <v>0</v>
      </c>
      <c r="H34" s="73">
        <f>$E$34*(H26+H27)</f>
        <v>0</v>
      </c>
      <c r="I34" s="74">
        <f t="shared" si="4"/>
        <v>0</v>
      </c>
      <c r="J34" s="8"/>
    </row>
    <row r="35" spans="1:10">
      <c r="A35" s="76" t="s">
        <v>72</v>
      </c>
      <c r="B35" s="100"/>
      <c r="C35" s="133" t="str">
        <f>'Year 1'!C35</f>
        <v>Total Fringe Benefits</v>
      </c>
      <c r="D35" s="134"/>
      <c r="E35" s="135"/>
      <c r="F35" s="81">
        <f>SUM(F32:F34)</f>
        <v>0</v>
      </c>
      <c r="G35" s="82">
        <f>SUM(G32:G34)</f>
        <v>0</v>
      </c>
      <c r="H35" s="82">
        <f>SUM(H32:H34)</f>
        <v>0</v>
      </c>
      <c r="I35" s="136">
        <f>SUM(I32:I34)</f>
        <v>0</v>
      </c>
      <c r="J35" s="103"/>
    </row>
    <row r="36" spans="1:10">
      <c r="A36" s="1"/>
      <c r="B36" s="116"/>
      <c r="C36" s="39"/>
      <c r="D36" s="3"/>
      <c r="E36" s="132"/>
      <c r="F36" s="137"/>
      <c r="G36" s="138"/>
      <c r="H36" s="138"/>
      <c r="I36" s="139"/>
      <c r="J36" s="8"/>
    </row>
    <row r="37" spans="1:10" ht="27" thickBot="1">
      <c r="A37" s="119"/>
      <c r="B37" s="19"/>
      <c r="C37" s="140" t="str">
        <f>'Year 1'!C37</f>
        <v>Total  Salaries, Wages, Employee Benefits</v>
      </c>
      <c r="D37" s="141"/>
      <c r="E37" s="142"/>
      <c r="F37" s="120">
        <f>F30+F35</f>
        <v>0</v>
      </c>
      <c r="G37" s="121">
        <f>G30+G35</f>
        <v>0</v>
      </c>
      <c r="H37" s="121">
        <f>H30+H35</f>
        <v>0</v>
      </c>
      <c r="I37" s="143">
        <f>I30+I35</f>
        <v>0</v>
      </c>
      <c r="J37" s="144"/>
    </row>
    <row r="38" spans="1:10" ht="13.8" thickTop="1">
      <c r="A38" s="53"/>
      <c r="B38" s="16"/>
      <c r="C38" s="123" t="str">
        <f>'Year 1'!C38</f>
        <v>Equipment  (UHart threshold)</v>
      </c>
      <c r="D38" s="145"/>
      <c r="E38" s="146"/>
      <c r="F38" s="125"/>
      <c r="G38" s="126"/>
      <c r="H38" s="126"/>
      <c r="I38" s="127"/>
      <c r="J38" s="147"/>
    </row>
    <row r="39" spans="1:10">
      <c r="A39" s="148"/>
      <c r="B39" s="129">
        <f>'Year 1'!B39</f>
        <v>68100</v>
      </c>
      <c r="C39" s="28" t="str">
        <f>'Year 1'!C39</f>
        <v>Capital Equipment (&gt;$2500)</v>
      </c>
      <c r="D39" s="149"/>
      <c r="E39" s="42"/>
      <c r="F39" s="75">
        <v>0</v>
      </c>
      <c r="G39" s="73">
        <v>0</v>
      </c>
      <c r="H39" s="73">
        <v>0</v>
      </c>
      <c r="I39" s="74">
        <f>SUM(F39:H39)</f>
        <v>0</v>
      </c>
      <c r="J39" s="11"/>
    </row>
    <row r="40" spans="1:10">
      <c r="A40" s="76" t="s">
        <v>73</v>
      </c>
      <c r="B40" s="20"/>
      <c r="C40" s="78" t="str">
        <f>'Year 1'!C40</f>
        <v>Total Equipment</v>
      </c>
      <c r="D40" s="150"/>
      <c r="E40" s="151"/>
      <c r="F40" s="81">
        <f>SUM(F39)</f>
        <v>0</v>
      </c>
      <c r="G40" s="82">
        <f>SUM(G39)</f>
        <v>0</v>
      </c>
      <c r="H40" s="82">
        <f>SUM(H39)</f>
        <v>0</v>
      </c>
      <c r="I40" s="136">
        <f>SUM(I39)</f>
        <v>0</v>
      </c>
      <c r="J40" s="152"/>
    </row>
    <row r="41" spans="1:10">
      <c r="A41" s="53"/>
      <c r="B41" s="153"/>
      <c r="C41" s="123" t="str">
        <f>'Year 1'!C41</f>
        <v>Travel</v>
      </c>
      <c r="D41" s="145"/>
      <c r="E41" s="146"/>
      <c r="F41" s="125"/>
      <c r="G41" s="126"/>
      <c r="H41" s="126"/>
      <c r="I41" s="127"/>
      <c r="J41" s="147"/>
    </row>
    <row r="42" spans="1:10">
      <c r="A42" s="148"/>
      <c r="B42" s="129">
        <f>'Year 1'!B42</f>
        <v>61500</v>
      </c>
      <c r="C42" s="28" t="str">
        <f>'Year 1'!C42</f>
        <v>Travel - Domestic</v>
      </c>
      <c r="D42" s="149"/>
      <c r="E42" s="42"/>
      <c r="F42" s="75">
        <v>0</v>
      </c>
      <c r="G42" s="73">
        <v>0</v>
      </c>
      <c r="H42" s="73">
        <v>0</v>
      </c>
      <c r="I42" s="74">
        <f>SUM(F42:H42)</f>
        <v>0</v>
      </c>
      <c r="J42" s="11"/>
    </row>
    <row r="43" spans="1:10" ht="21">
      <c r="A43" s="148"/>
      <c r="B43" s="129">
        <f>'Year 1'!B43</f>
        <v>61505</v>
      </c>
      <c r="C43" s="28" t="str">
        <f>'Year 1'!C43</f>
        <v>Travel - Foreign</v>
      </c>
      <c r="D43" s="149"/>
      <c r="E43" s="42"/>
      <c r="F43" s="75">
        <v>0</v>
      </c>
      <c r="G43" s="73">
        <v>0</v>
      </c>
      <c r="H43" s="73">
        <v>0</v>
      </c>
      <c r="I43" s="74">
        <f>SUM(F43:H43)</f>
        <v>0</v>
      </c>
      <c r="J43" s="11" t="s">
        <v>125</v>
      </c>
    </row>
    <row r="44" spans="1:10">
      <c r="A44" s="76" t="s">
        <v>74</v>
      </c>
      <c r="B44" s="77"/>
      <c r="C44" s="78" t="str">
        <f>'Year 1'!C44</f>
        <v>Total Travel</v>
      </c>
      <c r="D44" s="150"/>
      <c r="E44" s="151"/>
      <c r="F44" s="154">
        <f>F42+F43</f>
        <v>0</v>
      </c>
      <c r="G44" s="155">
        <f>G42+G43</f>
        <v>0</v>
      </c>
      <c r="H44" s="155">
        <f>H42+H43</f>
        <v>0</v>
      </c>
      <c r="I44" s="155">
        <f>I42+I43</f>
        <v>0</v>
      </c>
      <c r="J44" s="152"/>
    </row>
    <row r="45" spans="1:10">
      <c r="A45" s="53"/>
      <c r="B45" s="156"/>
      <c r="C45" s="123" t="str">
        <f>'Year 1'!C45</f>
        <v>Participant/Trainee Support Costs</v>
      </c>
      <c r="D45" s="145"/>
      <c r="E45" s="157"/>
      <c r="F45" s="158"/>
      <c r="G45" s="159"/>
      <c r="H45" s="159"/>
      <c r="I45" s="160"/>
      <c r="J45" s="147"/>
    </row>
    <row r="46" spans="1:10">
      <c r="A46" s="148"/>
      <c r="B46" s="129">
        <f>'Year 1'!B46</f>
        <v>64790</v>
      </c>
      <c r="C46" s="28" t="str">
        <f>'Year 1'!C46</f>
        <v>Tuition/Fees/Health Insurance</v>
      </c>
      <c r="D46" s="149"/>
      <c r="E46" s="41"/>
      <c r="F46" s="75">
        <v>0</v>
      </c>
      <c r="G46" s="73">
        <v>0</v>
      </c>
      <c r="H46" s="73">
        <v>0</v>
      </c>
      <c r="I46" s="74">
        <f>SUM(F46:H46)</f>
        <v>0</v>
      </c>
      <c r="J46" s="11"/>
    </row>
    <row r="47" spans="1:10">
      <c r="A47" s="148"/>
      <c r="B47" s="129">
        <f>'Year 1'!B47</f>
        <v>64790</v>
      </c>
      <c r="C47" s="28" t="str">
        <f>'Year 1'!C47</f>
        <v>Stipends</v>
      </c>
      <c r="D47" s="149"/>
      <c r="E47" s="41"/>
      <c r="F47" s="75">
        <v>0</v>
      </c>
      <c r="G47" s="73">
        <v>0</v>
      </c>
      <c r="H47" s="73">
        <v>0</v>
      </c>
      <c r="I47" s="74">
        <f>SUM(F47:H47)</f>
        <v>0</v>
      </c>
      <c r="J47" s="11"/>
    </row>
    <row r="48" spans="1:10">
      <c r="A48" s="148"/>
      <c r="B48" s="129">
        <f>'Year 1'!B48</f>
        <v>64790</v>
      </c>
      <c r="C48" s="28" t="str">
        <f>'Year 1'!C48</f>
        <v>Travel</v>
      </c>
      <c r="D48" s="149"/>
      <c r="E48" s="41"/>
      <c r="F48" s="75">
        <v>0</v>
      </c>
      <c r="G48" s="73">
        <v>0</v>
      </c>
      <c r="H48" s="73">
        <v>0</v>
      </c>
      <c r="I48" s="74">
        <f>SUM(F48:H48)</f>
        <v>0</v>
      </c>
      <c r="J48" s="11"/>
    </row>
    <row r="49" spans="1:10">
      <c r="A49" s="1"/>
      <c r="B49" s="129">
        <f>'Year 1'!B49</f>
        <v>64790</v>
      </c>
      <c r="C49" s="39" t="str">
        <f>'Year 1'!C49</f>
        <v>Subsistence</v>
      </c>
      <c r="D49" s="3"/>
      <c r="E49" s="41"/>
      <c r="F49" s="75">
        <v>0</v>
      </c>
      <c r="G49" s="73">
        <v>0</v>
      </c>
      <c r="H49" s="73">
        <v>0</v>
      </c>
      <c r="I49" s="74">
        <f>SUM(F49:H49)</f>
        <v>0</v>
      </c>
      <c r="J49" s="11"/>
    </row>
    <row r="50" spans="1:10">
      <c r="A50" s="1"/>
      <c r="B50" s="129">
        <f>'Year 1'!B50</f>
        <v>64790</v>
      </c>
      <c r="C50" s="39" t="str">
        <f>'Year 1'!C50</f>
        <v>Other</v>
      </c>
      <c r="D50" s="3"/>
      <c r="E50" s="41"/>
      <c r="F50" s="75">
        <v>0</v>
      </c>
      <c r="G50" s="73">
        <v>0</v>
      </c>
      <c r="H50" s="73">
        <v>0</v>
      </c>
      <c r="I50" s="74">
        <f>SUM(F50:H50)</f>
        <v>0</v>
      </c>
      <c r="J50" s="11"/>
    </row>
    <row r="51" spans="1:10">
      <c r="A51" s="76" t="s">
        <v>75</v>
      </c>
      <c r="B51" s="20"/>
      <c r="C51" s="78" t="str">
        <f>'Year 1'!C51</f>
        <v>Total Participant/Trainee Support Costs</v>
      </c>
      <c r="D51" s="150"/>
      <c r="E51" s="151"/>
      <c r="F51" s="81">
        <f>SUM(F46:F50)</f>
        <v>0</v>
      </c>
      <c r="G51" s="82">
        <f>SUM(G46:G50)</f>
        <v>0</v>
      </c>
      <c r="H51" s="82">
        <f>SUM(H46:H50)</f>
        <v>0</v>
      </c>
      <c r="I51" s="82">
        <f>SUM(I46:I50)</f>
        <v>0</v>
      </c>
      <c r="J51" s="152"/>
    </row>
    <row r="52" spans="1:10">
      <c r="A52" s="53"/>
      <c r="B52" s="16"/>
      <c r="C52" s="162" t="str">
        <f>'Year 1'!C52</f>
        <v>Other Direct Costs</v>
      </c>
      <c r="D52" s="163"/>
      <c r="E52" s="146"/>
      <c r="F52" s="125"/>
      <c r="G52" s="126"/>
      <c r="H52" s="126"/>
      <c r="I52" s="127"/>
      <c r="J52" s="17"/>
    </row>
    <row r="53" spans="1:10">
      <c r="A53" s="164"/>
      <c r="B53" s="165" t="s">
        <v>53</v>
      </c>
      <c r="C53" s="166"/>
      <c r="D53" s="167" t="str">
        <f>'Year 1'!D53</f>
        <v>=</v>
      </c>
      <c r="E53" s="168">
        <f>SUM(F54:F60)</f>
        <v>0</v>
      </c>
      <c r="F53" s="169"/>
      <c r="G53" s="170"/>
      <c r="H53" s="170"/>
      <c r="I53" s="171"/>
      <c r="J53" s="22"/>
    </row>
    <row r="54" spans="1:10">
      <c r="A54" s="148"/>
      <c r="B54" s="129">
        <f>'Year 1'!B54</f>
        <v>66000</v>
      </c>
      <c r="C54" s="28" t="str">
        <f>'Year 1'!C54</f>
        <v>Office Supplies</v>
      </c>
      <c r="D54" s="149"/>
      <c r="E54" s="173"/>
      <c r="F54" s="75">
        <v>0</v>
      </c>
      <c r="G54" s="73">
        <v>0</v>
      </c>
      <c r="H54" s="73">
        <v>0</v>
      </c>
      <c r="I54" s="74">
        <f t="shared" ref="I54:I63" si="5">SUM(F54:H54)</f>
        <v>0</v>
      </c>
      <c r="J54" s="10"/>
    </row>
    <row r="55" spans="1:10">
      <c r="A55" s="148"/>
      <c r="B55" s="129">
        <f>'Year 1'!B55</f>
        <v>66100</v>
      </c>
      <c r="C55" s="28" t="str">
        <f>'Year 1'!C55</f>
        <v>Instructional Supplies</v>
      </c>
      <c r="D55" s="149"/>
      <c r="E55" s="173"/>
      <c r="F55" s="75">
        <v>0</v>
      </c>
      <c r="G55" s="73">
        <v>0</v>
      </c>
      <c r="H55" s="73">
        <v>0</v>
      </c>
      <c r="I55" s="74">
        <f t="shared" si="5"/>
        <v>0</v>
      </c>
      <c r="J55" s="10"/>
    </row>
    <row r="56" spans="1:10">
      <c r="A56" s="148"/>
      <c r="B56" s="129">
        <f>'Year 1'!B56</f>
        <v>66650</v>
      </c>
      <c r="C56" s="28" t="str">
        <f>'Year 1'!C56</f>
        <v>Research Supplies</v>
      </c>
      <c r="D56" s="149"/>
      <c r="E56" s="173"/>
      <c r="F56" s="75">
        <v>0</v>
      </c>
      <c r="G56" s="73">
        <v>0</v>
      </c>
      <c r="H56" s="73">
        <v>0</v>
      </c>
      <c r="I56" s="74">
        <f t="shared" si="5"/>
        <v>0</v>
      </c>
      <c r="J56" s="10"/>
    </row>
    <row r="57" spans="1:10">
      <c r="A57" s="148"/>
      <c r="B57" s="129">
        <f>'Year 1'!B57</f>
        <v>68110</v>
      </c>
      <c r="C57" s="28" t="str">
        <f>'Year 1'!C57</f>
        <v>PC or printer (&lt;$2,500)</v>
      </c>
      <c r="D57" s="149"/>
      <c r="E57" s="173"/>
      <c r="F57" s="75">
        <v>0</v>
      </c>
      <c r="G57" s="73">
        <v>0</v>
      </c>
      <c r="H57" s="73">
        <v>0</v>
      </c>
      <c r="I57" s="74">
        <f>SUM(F57:H57)</f>
        <v>0</v>
      </c>
      <c r="J57" s="10"/>
    </row>
    <row r="58" spans="1:10">
      <c r="A58" s="148"/>
      <c r="B58" s="129">
        <f>'Year 1'!B58</f>
        <v>68129</v>
      </c>
      <c r="C58" s="28" t="str">
        <f>'Year 1'!C58</f>
        <v>Minor hardware</v>
      </c>
      <c r="D58" s="149"/>
      <c r="E58" s="173"/>
      <c r="F58" s="75">
        <v>0</v>
      </c>
      <c r="G58" s="73">
        <v>0</v>
      </c>
      <c r="H58" s="73">
        <v>0</v>
      </c>
      <c r="I58" s="74">
        <f t="shared" ref="I58:I59" si="6">SUM(F58:H58)</f>
        <v>0</v>
      </c>
      <c r="J58" s="10"/>
    </row>
    <row r="59" spans="1:10">
      <c r="A59" s="148"/>
      <c r="B59" s="129">
        <f>'Year 1'!B59</f>
        <v>68135</v>
      </c>
      <c r="C59" s="28" t="str">
        <f>'Year 1'!C59</f>
        <v>Software</v>
      </c>
      <c r="D59" s="149"/>
      <c r="E59" s="173"/>
      <c r="F59" s="75">
        <v>0</v>
      </c>
      <c r="G59" s="73">
        <v>0</v>
      </c>
      <c r="H59" s="73">
        <v>0</v>
      </c>
      <c r="I59" s="74">
        <f t="shared" si="6"/>
        <v>0</v>
      </c>
      <c r="J59" s="10"/>
    </row>
    <row r="60" spans="1:10">
      <c r="A60" s="148"/>
      <c r="B60" s="129">
        <f>'Year 1'!B60</f>
        <v>66500</v>
      </c>
      <c r="C60" s="28" t="str">
        <f>'Year 1'!C60</f>
        <v>Chemicals</v>
      </c>
      <c r="D60" s="149"/>
      <c r="E60" s="173"/>
      <c r="F60" s="75">
        <v>0</v>
      </c>
      <c r="G60" s="73">
        <v>0</v>
      </c>
      <c r="H60" s="73">
        <v>0</v>
      </c>
      <c r="I60" s="74">
        <f>SUM(F60:H60)</f>
        <v>0</v>
      </c>
      <c r="J60" s="10"/>
    </row>
    <row r="61" spans="1:10">
      <c r="A61" s="148"/>
      <c r="B61" s="165" t="s">
        <v>54</v>
      </c>
      <c r="D61" s="167" t="str">
        <f>'Year 1'!D61</f>
        <v>=</v>
      </c>
      <c r="E61" s="168">
        <f>SUM(F62:F63)</f>
        <v>0</v>
      </c>
      <c r="F61" s="169"/>
      <c r="G61" s="170"/>
      <c r="H61" s="170"/>
      <c r="I61" s="171"/>
      <c r="J61" s="10"/>
    </row>
    <row r="62" spans="1:10">
      <c r="A62" s="148"/>
      <c r="B62" s="129">
        <f>'Year 1'!B62</f>
        <v>61100</v>
      </c>
      <c r="C62" s="28" t="str">
        <f>'Year 1'!C62</f>
        <v>Printing - In House</v>
      </c>
      <c r="D62" s="149"/>
      <c r="E62" s="173"/>
      <c r="F62" s="75">
        <v>0</v>
      </c>
      <c r="G62" s="73">
        <v>0</v>
      </c>
      <c r="H62" s="73">
        <v>0</v>
      </c>
      <c r="I62" s="74">
        <f t="shared" si="5"/>
        <v>0</v>
      </c>
      <c r="J62" s="10"/>
    </row>
    <row r="63" spans="1:10">
      <c r="A63" s="1"/>
      <c r="B63" s="129">
        <f>'Year 1'!B63</f>
        <v>61400</v>
      </c>
      <c r="C63" s="28" t="str">
        <f>'Year 1'!C63</f>
        <v>Publishing Expense</v>
      </c>
      <c r="D63" s="149"/>
      <c r="E63" s="173"/>
      <c r="F63" s="75">
        <v>0</v>
      </c>
      <c r="G63" s="73">
        <v>0</v>
      </c>
      <c r="H63" s="73">
        <v>0</v>
      </c>
      <c r="I63" s="74">
        <f t="shared" si="5"/>
        <v>0</v>
      </c>
      <c r="J63" s="10"/>
    </row>
    <row r="64" spans="1:10">
      <c r="A64" s="1"/>
      <c r="B64" s="174" t="s">
        <v>55</v>
      </c>
      <c r="D64" s="167" t="str">
        <f>'Year 1'!D64</f>
        <v>=</v>
      </c>
      <c r="E64" s="168">
        <f>SUM(F65:F68)</f>
        <v>0</v>
      </c>
      <c r="F64" s="169"/>
      <c r="G64" s="170"/>
      <c r="H64" s="170"/>
      <c r="I64" s="171"/>
      <c r="J64" s="10"/>
    </row>
    <row r="65" spans="1:10">
      <c r="A65" s="148"/>
      <c r="B65" s="129">
        <f>'Year 1'!B65</f>
        <v>62700</v>
      </c>
      <c r="C65" s="28" t="str">
        <f>'Year 1'!C65</f>
        <v>Consultants</v>
      </c>
      <c r="D65" s="149"/>
      <c r="E65" s="173"/>
      <c r="F65" s="75">
        <v>0</v>
      </c>
      <c r="G65" s="73">
        <v>0</v>
      </c>
      <c r="H65" s="73">
        <v>0</v>
      </c>
      <c r="I65" s="74">
        <f>SUM(F65:H65)</f>
        <v>0</v>
      </c>
      <c r="J65" s="11"/>
    </row>
    <row r="66" spans="1:10">
      <c r="A66" s="1"/>
      <c r="B66" s="129">
        <f>'Year 1'!B66</f>
        <v>62910</v>
      </c>
      <c r="C66" s="28" t="str">
        <f>'Year 1'!C66</f>
        <v>Evaluation</v>
      </c>
      <c r="D66" s="149"/>
      <c r="E66" s="173"/>
      <c r="F66" s="75">
        <v>0</v>
      </c>
      <c r="G66" s="73">
        <v>0</v>
      </c>
      <c r="H66" s="73">
        <v>0</v>
      </c>
      <c r="I66" s="74">
        <f>SUM(F66:H66)</f>
        <v>0</v>
      </c>
      <c r="J66" s="11"/>
    </row>
    <row r="67" spans="1:10">
      <c r="A67" s="148"/>
      <c r="B67" s="129">
        <f>'Year 1'!B67</f>
        <v>62600</v>
      </c>
      <c r="C67" s="28" t="str">
        <f>'Year 1'!C67</f>
        <v>Contracted Services</v>
      </c>
      <c r="D67" s="149"/>
      <c r="E67" s="175"/>
      <c r="F67" s="75">
        <v>0</v>
      </c>
      <c r="G67" s="73">
        <v>0</v>
      </c>
      <c r="H67" s="73">
        <v>0</v>
      </c>
      <c r="I67" s="74">
        <f>SUM(F67:H67)</f>
        <v>0</v>
      </c>
      <c r="J67" s="11"/>
    </row>
    <row r="68" spans="1:10">
      <c r="A68" s="1"/>
      <c r="B68" s="129">
        <f>'Year 1'!B68</f>
        <v>62900</v>
      </c>
      <c r="C68" s="28" t="str">
        <f>'Year 1'!C68</f>
        <v>Other Professional Services</v>
      </c>
      <c r="D68" s="149"/>
      <c r="E68" s="173"/>
      <c r="F68" s="75">
        <v>0</v>
      </c>
      <c r="G68" s="73">
        <v>0</v>
      </c>
      <c r="H68" s="73">
        <v>0</v>
      </c>
      <c r="I68" s="74">
        <f>SUM(F68:H68)</f>
        <v>0</v>
      </c>
      <c r="J68" s="14"/>
    </row>
    <row r="69" spans="1:10">
      <c r="A69" s="148"/>
      <c r="B69" s="174" t="s">
        <v>57</v>
      </c>
      <c r="D69" s="167" t="str">
        <f>'Year 1'!D69</f>
        <v>=</v>
      </c>
      <c r="E69" s="168">
        <f>SUM(F70:F72)</f>
        <v>0</v>
      </c>
      <c r="F69" s="169"/>
      <c r="G69" s="170"/>
      <c r="H69" s="170"/>
      <c r="I69" s="171"/>
      <c r="J69" s="11"/>
    </row>
    <row r="70" spans="1:10">
      <c r="A70" s="148"/>
      <c r="B70" s="129">
        <f>'Year 1'!B70</f>
        <v>64850</v>
      </c>
      <c r="C70" s="28" t="str">
        <f>'Year 1'!C70</f>
        <v>Institution 1</v>
      </c>
      <c r="D70" s="149"/>
      <c r="E70" s="173"/>
      <c r="F70" s="75">
        <v>0</v>
      </c>
      <c r="G70" s="73">
        <v>0</v>
      </c>
      <c r="H70" s="73">
        <v>0</v>
      </c>
      <c r="I70" s="74">
        <f>SUM(F70:H70)</f>
        <v>0</v>
      </c>
      <c r="J70" s="11"/>
    </row>
    <row r="71" spans="1:10">
      <c r="A71" s="148"/>
      <c r="B71" s="129">
        <f>'Year 1'!B71</f>
        <v>64850</v>
      </c>
      <c r="C71" s="28" t="str">
        <f>'Year 1'!C71</f>
        <v>Institution 2</v>
      </c>
      <c r="D71" s="149"/>
      <c r="E71" s="173"/>
      <c r="F71" s="75">
        <v>0</v>
      </c>
      <c r="G71" s="73">
        <v>0</v>
      </c>
      <c r="H71" s="73">
        <v>0</v>
      </c>
      <c r="I71" s="74">
        <f>SUM(F71:H71)</f>
        <v>0</v>
      </c>
      <c r="J71" s="11"/>
    </row>
    <row r="72" spans="1:10">
      <c r="A72" s="148"/>
      <c r="B72" s="129">
        <f>'Year 1'!B72</f>
        <v>64850</v>
      </c>
      <c r="C72" s="28" t="str">
        <f>'Year 1'!C72</f>
        <v>Institution 3</v>
      </c>
      <c r="D72" s="149"/>
      <c r="E72" s="173"/>
      <c r="F72" s="75">
        <v>0</v>
      </c>
      <c r="G72" s="73">
        <v>0</v>
      </c>
      <c r="H72" s="73">
        <v>0</v>
      </c>
      <c r="I72" s="74">
        <f>SUM(F72:H72)</f>
        <v>0</v>
      </c>
      <c r="J72" s="11"/>
    </row>
    <row r="73" spans="1:10">
      <c r="A73" s="148"/>
      <c r="B73" s="174" t="s">
        <v>62</v>
      </c>
      <c r="D73" s="167" t="str">
        <f>'Year 1'!D73</f>
        <v>=</v>
      </c>
      <c r="E73" s="168">
        <f>SUM(F74:F75)</f>
        <v>0</v>
      </c>
      <c r="F73" s="169"/>
      <c r="G73" s="170"/>
      <c r="H73" s="170"/>
      <c r="I73" s="170"/>
      <c r="J73" s="210"/>
    </row>
    <row r="74" spans="1:10">
      <c r="A74" s="1"/>
      <c r="B74" s="129">
        <f>'Year 1'!B74</f>
        <v>65100</v>
      </c>
      <c r="C74" s="28" t="str">
        <f>'Year 1'!C74</f>
        <v>Rental of Equipment</v>
      </c>
      <c r="D74" s="149"/>
      <c r="E74" s="173"/>
      <c r="F74" s="75">
        <v>0</v>
      </c>
      <c r="G74" s="73">
        <v>0</v>
      </c>
      <c r="H74" s="73">
        <v>0</v>
      </c>
      <c r="I74" s="74">
        <f>SUM(F74:H74)</f>
        <v>0</v>
      </c>
      <c r="J74" s="11"/>
    </row>
    <row r="75" spans="1:10">
      <c r="A75" s="1"/>
      <c r="B75" s="129">
        <f>'Year 1'!B75</f>
        <v>65150</v>
      </c>
      <c r="C75" s="28" t="str">
        <f>'Year 1'!C75</f>
        <v>Rental of Facilities</v>
      </c>
      <c r="D75" s="149"/>
      <c r="E75" s="173"/>
      <c r="F75" s="75">
        <v>0</v>
      </c>
      <c r="G75" s="73">
        <v>0</v>
      </c>
      <c r="H75" s="73">
        <v>0</v>
      </c>
      <c r="I75" s="74">
        <f>SUM(F75:H75)</f>
        <v>0</v>
      </c>
      <c r="J75" s="11"/>
    </row>
    <row r="76" spans="1:10" hidden="1">
      <c r="A76" s="1"/>
      <c r="B76" s="174" t="s">
        <v>122</v>
      </c>
      <c r="D76" s="167" t="str">
        <f>'Year 1'!D76</f>
        <v>=</v>
      </c>
      <c r="E76" s="168">
        <f>F77</f>
        <v>0</v>
      </c>
      <c r="F76" s="206"/>
      <c r="G76" s="207"/>
      <c r="H76" s="207"/>
      <c r="I76" s="207"/>
      <c r="J76" s="11"/>
    </row>
    <row r="77" spans="1:10" hidden="1">
      <c r="A77" s="1"/>
      <c r="B77" s="208">
        <f>'Year 1'!B77</f>
        <v>0</v>
      </c>
      <c r="C77" s="176" t="str">
        <f>'Year 1'!C77</f>
        <v>Alerations / Renovations</v>
      </c>
      <c r="D77" s="177"/>
      <c r="E77" s="173"/>
      <c r="F77" s="75">
        <v>0</v>
      </c>
      <c r="G77" s="73">
        <v>0</v>
      </c>
      <c r="H77" s="73">
        <v>0</v>
      </c>
      <c r="I77" s="74">
        <f>SUM(F77:H77)</f>
        <v>0</v>
      </c>
      <c r="J77" s="11"/>
    </row>
    <row r="78" spans="1:10">
      <c r="A78" s="1"/>
      <c r="B78" s="178" t="s">
        <v>49</v>
      </c>
      <c r="C78" s="176"/>
      <c r="D78" s="167" t="str">
        <f>'Year 1'!D78</f>
        <v>=</v>
      </c>
      <c r="E78" s="168">
        <f>SUM(F79:F87)</f>
        <v>0</v>
      </c>
      <c r="F78" s="169"/>
      <c r="G78" s="170"/>
      <c r="H78" s="170"/>
      <c r="I78" s="170"/>
      <c r="J78" s="11"/>
    </row>
    <row r="79" spans="1:10">
      <c r="A79" s="148"/>
      <c r="B79" s="129">
        <f>'Year 1'!B79</f>
        <v>69230</v>
      </c>
      <c r="C79" s="28" t="str">
        <f>'Year 1'!C79</f>
        <v>Special Activities</v>
      </c>
      <c r="D79" s="149"/>
      <c r="E79" s="173"/>
      <c r="F79" s="75">
        <v>0</v>
      </c>
      <c r="G79" s="73">
        <v>0</v>
      </c>
      <c r="H79" s="73">
        <v>0</v>
      </c>
      <c r="I79" s="74">
        <f t="shared" ref="I79:I87" si="7">SUM(F79:H79)</f>
        <v>0</v>
      </c>
      <c r="J79" s="10"/>
    </row>
    <row r="80" spans="1:10" hidden="1">
      <c r="A80" s="148"/>
      <c r="B80" s="129">
        <f>'Year 1'!B80</f>
        <v>63580</v>
      </c>
      <c r="C80" s="28" t="s">
        <v>111</v>
      </c>
      <c r="D80" s="149"/>
      <c r="E80" s="173"/>
      <c r="F80" s="75">
        <v>0</v>
      </c>
      <c r="G80" s="73">
        <v>0</v>
      </c>
      <c r="H80" s="73">
        <v>0</v>
      </c>
      <c r="I80" s="74">
        <f t="shared" si="7"/>
        <v>0</v>
      </c>
      <c r="J80" s="10"/>
    </row>
    <row r="81" spans="1:10">
      <c r="A81" s="148"/>
      <c r="B81" s="129">
        <f>'Year 1'!B81</f>
        <v>63620</v>
      </c>
      <c r="C81" s="28" t="s">
        <v>112</v>
      </c>
      <c r="D81" s="149"/>
      <c r="E81" s="173"/>
      <c r="F81" s="75">
        <v>0</v>
      </c>
      <c r="G81" s="73">
        <v>0</v>
      </c>
      <c r="H81" s="73">
        <v>0</v>
      </c>
      <c r="I81" s="74">
        <f t="shared" si="7"/>
        <v>0</v>
      </c>
      <c r="J81" s="22" t="s">
        <v>119</v>
      </c>
    </row>
    <row r="82" spans="1:10">
      <c r="A82" s="148"/>
      <c r="B82" s="129">
        <f>'Year 1'!B82</f>
        <v>60100</v>
      </c>
      <c r="C82" s="28" t="str">
        <f>'Year 1'!C82</f>
        <v>Postage</v>
      </c>
      <c r="D82" s="149"/>
      <c r="E82" s="173"/>
      <c r="F82" s="75">
        <v>0</v>
      </c>
      <c r="G82" s="73">
        <v>0</v>
      </c>
      <c r="H82" s="73">
        <v>0</v>
      </c>
      <c r="I82" s="74">
        <f t="shared" si="7"/>
        <v>0</v>
      </c>
      <c r="J82" s="10"/>
    </row>
    <row r="83" spans="1:10">
      <c r="A83" s="148"/>
      <c r="B83" s="129">
        <f>'Year 1'!B83</f>
        <v>60200</v>
      </c>
      <c r="C83" s="28" t="str">
        <f>'Year 1'!C83</f>
        <v>Telephone</v>
      </c>
      <c r="D83" s="149"/>
      <c r="E83" s="173"/>
      <c r="F83" s="75">
        <v>0</v>
      </c>
      <c r="G83" s="73">
        <v>0</v>
      </c>
      <c r="H83" s="73">
        <v>0</v>
      </c>
      <c r="I83" s="74">
        <f t="shared" si="7"/>
        <v>0</v>
      </c>
      <c r="J83" s="10"/>
    </row>
    <row r="84" spans="1:10">
      <c r="A84" s="179"/>
      <c r="B84" s="129">
        <f>'Year 1'!B84</f>
        <v>68500</v>
      </c>
      <c r="C84" s="28" t="str">
        <f>'Year 1'!C84</f>
        <v>Food</v>
      </c>
      <c r="D84" s="149"/>
      <c r="E84" s="173"/>
      <c r="F84" s="75">
        <v>0</v>
      </c>
      <c r="G84" s="73">
        <v>0</v>
      </c>
      <c r="H84" s="73">
        <v>0</v>
      </c>
      <c r="I84" s="74">
        <f t="shared" si="7"/>
        <v>0</v>
      </c>
      <c r="J84" s="10"/>
    </row>
    <row r="85" spans="1:10">
      <c r="A85" s="148"/>
      <c r="B85" s="129">
        <f>'Year 1'!B85</f>
        <v>60400</v>
      </c>
      <c r="C85" s="28" t="str">
        <f>'Year 1'!C85</f>
        <v>Advertising</v>
      </c>
      <c r="D85" s="149"/>
      <c r="E85" s="173"/>
      <c r="F85" s="75">
        <v>0</v>
      </c>
      <c r="G85" s="73">
        <v>0</v>
      </c>
      <c r="H85" s="73">
        <v>0</v>
      </c>
      <c r="I85" s="74">
        <f t="shared" si="7"/>
        <v>0</v>
      </c>
      <c r="J85" s="10"/>
    </row>
    <row r="86" spans="1:10">
      <c r="A86" s="148"/>
      <c r="B86" s="129">
        <f>'Year 1'!B86</f>
        <v>60500</v>
      </c>
      <c r="C86" s="28" t="str">
        <f>'Year 1'!C86</f>
        <v>Subscriptions/Books/Periodicals</v>
      </c>
      <c r="D86" s="149"/>
      <c r="E86" s="173"/>
      <c r="F86" s="75">
        <v>0</v>
      </c>
      <c r="G86" s="73">
        <v>0</v>
      </c>
      <c r="H86" s="73">
        <v>0</v>
      </c>
      <c r="I86" s="74">
        <f t="shared" si="7"/>
        <v>0</v>
      </c>
      <c r="J86" s="10"/>
    </row>
    <row r="87" spans="1:10">
      <c r="A87" s="148"/>
      <c r="B87" s="129">
        <f>'Year 1'!B87</f>
        <v>60600</v>
      </c>
      <c r="C87" s="28" t="str">
        <f>'Year 1'!C87</f>
        <v>Memberships</v>
      </c>
      <c r="D87" s="149"/>
      <c r="E87" s="173"/>
      <c r="F87" s="75">
        <v>0</v>
      </c>
      <c r="G87" s="73">
        <v>0</v>
      </c>
      <c r="H87" s="73">
        <v>0</v>
      </c>
      <c r="I87" s="74">
        <f t="shared" si="7"/>
        <v>0</v>
      </c>
      <c r="J87" s="10"/>
    </row>
    <row r="88" spans="1:10">
      <c r="A88" s="76" t="s">
        <v>77</v>
      </c>
      <c r="B88" s="77"/>
      <c r="C88" s="78" t="str">
        <f>'Year 1'!C88</f>
        <v>Total Other Direct Costs</v>
      </c>
      <c r="D88" s="150"/>
      <c r="E88" s="151"/>
      <c r="F88" s="154">
        <f>SUM(F54:F87)</f>
        <v>0</v>
      </c>
      <c r="G88" s="155">
        <f>SUM(G54:G87)</f>
        <v>0</v>
      </c>
      <c r="H88" s="155">
        <f>SUM(H54:H87)</f>
        <v>0</v>
      </c>
      <c r="I88" s="155">
        <f>SUM(I54:I87)</f>
        <v>0</v>
      </c>
      <c r="J88" s="21"/>
    </row>
    <row r="89" spans="1:10">
      <c r="A89" s="39"/>
      <c r="B89" s="39"/>
      <c r="C89" s="180"/>
      <c r="D89" s="181"/>
      <c r="E89" s="41"/>
      <c r="F89" s="137"/>
      <c r="G89" s="182"/>
      <c r="H89" s="182"/>
      <c r="I89" s="183"/>
      <c r="J89" s="10"/>
    </row>
    <row r="90" spans="1:10">
      <c r="A90" s="184" t="s">
        <v>82</v>
      </c>
      <c r="B90" s="185"/>
      <c r="C90" s="186" t="str">
        <f>'Year 1'!C90</f>
        <v>Total Direct Costs</v>
      </c>
      <c r="D90" s="187"/>
      <c r="E90" s="188"/>
      <c r="F90" s="189">
        <f>+F37+F40+F44+F51+F88</f>
        <v>0</v>
      </c>
      <c r="G90" s="190">
        <f>+G37+G40+G44+G51+G88</f>
        <v>0</v>
      </c>
      <c r="H90" s="190">
        <f>+H37+H40+H44+H51+H88</f>
        <v>0</v>
      </c>
      <c r="I90" s="190">
        <f>+I37+I40+I44+I51+I88</f>
        <v>0</v>
      </c>
      <c r="J90" s="191"/>
    </row>
    <row r="91" spans="1:10">
      <c r="A91" s="246" t="s">
        <v>83</v>
      </c>
      <c r="B91" s="255"/>
      <c r="C91" s="248" t="str">
        <f>'Year 1'!C91</f>
        <v>Indirect Cost</v>
      </c>
      <c r="D91" s="248"/>
      <c r="E91" s="249">
        <f>'Year 1'!$E$91</f>
        <v>0.43</v>
      </c>
      <c r="F91" s="250">
        <f>($E$91*F30)</f>
        <v>0</v>
      </c>
      <c r="G91" s="251">
        <f>($E$91*G30)</f>
        <v>0</v>
      </c>
      <c r="H91" s="252">
        <f>($E$91*H30)</f>
        <v>0</v>
      </c>
      <c r="I91" s="253">
        <f>F91+G91+H91</f>
        <v>0</v>
      </c>
      <c r="J91" s="254"/>
    </row>
    <row r="92" spans="1:10" ht="13.8" thickBot="1">
      <c r="A92" s="184" t="s">
        <v>84</v>
      </c>
      <c r="B92" s="192"/>
      <c r="C92" s="193" t="str">
        <f>'Year 1'!C92</f>
        <v xml:space="preserve">Total Project Budget </v>
      </c>
      <c r="D92" s="194"/>
      <c r="E92" s="195"/>
      <c r="F92" s="196">
        <f>SUM(F90:F91)</f>
        <v>0</v>
      </c>
      <c r="G92" s="197">
        <f>SUM(G90:G91)</f>
        <v>0</v>
      </c>
      <c r="H92" s="197">
        <f>SUM(H90:H91)</f>
        <v>0</v>
      </c>
      <c r="I92" s="198">
        <f>SUM(I90:I91)</f>
        <v>0</v>
      </c>
      <c r="J92" s="209"/>
    </row>
    <row r="93" spans="1:10" ht="13.8" thickTop="1"/>
  </sheetData>
  <mergeCells count="4">
    <mergeCell ref="A1:B1"/>
    <mergeCell ref="A2:B2"/>
    <mergeCell ref="A3:B3"/>
    <mergeCell ref="A4:B4"/>
  </mergeCells>
  <pageMargins left="0.7" right="0.7" top="0.75" bottom="0.75" header="0.3" footer="0.3"/>
  <pageSetup scale="6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93"/>
  <sheetViews>
    <sheetView topLeftCell="A22" workbookViewId="0">
      <selection activeCell="J43" sqref="J43"/>
    </sheetView>
  </sheetViews>
  <sheetFormatPr defaultRowHeight="13.2"/>
  <cols>
    <col min="1" max="1" width="3.5546875" style="28" customWidth="1"/>
    <col min="2" max="2" width="9" style="28" customWidth="1"/>
    <col min="3" max="3" width="29.5546875" style="28" customWidth="1"/>
    <col min="4" max="4" width="4.33203125" style="28" customWidth="1"/>
    <col min="5" max="5" width="11.33203125" style="28" customWidth="1"/>
    <col min="6" max="6" width="10.33203125" style="28" customWidth="1"/>
    <col min="7" max="7" width="9.5546875" style="28" customWidth="1"/>
    <col min="8" max="8" width="8.88671875" style="28" customWidth="1"/>
    <col min="9" max="9" width="10.88671875" style="28" customWidth="1"/>
    <col min="10" max="10" width="35.88671875" style="28" customWidth="1"/>
    <col min="11" max="16384" width="8.88671875" style="28"/>
  </cols>
  <sheetData>
    <row r="1" spans="1:10">
      <c r="A1" s="290"/>
      <c r="B1" s="290"/>
      <c r="C1" s="23"/>
      <c r="D1" s="23"/>
      <c r="E1" s="24"/>
      <c r="F1" s="24"/>
      <c r="G1" s="25"/>
      <c r="H1" s="26"/>
      <c r="I1" s="27"/>
      <c r="J1" s="4"/>
    </row>
    <row r="2" spans="1:10">
      <c r="A2" s="290"/>
      <c r="B2" s="290"/>
      <c r="C2" s="23"/>
      <c r="D2" s="23"/>
      <c r="E2" s="24"/>
      <c r="F2" s="29"/>
      <c r="G2" s="25"/>
      <c r="H2" s="30"/>
      <c r="I2" s="27"/>
      <c r="J2" s="211"/>
    </row>
    <row r="3" spans="1:10">
      <c r="A3" s="290" t="s">
        <v>91</v>
      </c>
      <c r="B3" s="290"/>
      <c r="C3" s="201">
        <v>1.02</v>
      </c>
      <c r="D3" s="23"/>
      <c r="E3" s="24"/>
      <c r="F3" s="29"/>
      <c r="G3" s="25"/>
      <c r="H3" s="30"/>
      <c r="I3" s="27"/>
      <c r="J3" s="211"/>
    </row>
    <row r="4" spans="1:10">
      <c r="A4" s="291"/>
      <c r="B4" s="291"/>
      <c r="C4" s="32"/>
      <c r="D4" s="32"/>
      <c r="E4" s="33"/>
      <c r="F4" s="34"/>
      <c r="G4" s="35"/>
      <c r="H4" s="202"/>
      <c r="I4" s="37"/>
      <c r="J4" s="212"/>
    </row>
    <row r="5" spans="1:10" ht="38.25" customHeight="1">
      <c r="A5" s="39"/>
      <c r="B5" s="40" t="s">
        <v>104</v>
      </c>
      <c r="C5" s="40" t="s">
        <v>20</v>
      </c>
      <c r="D5" s="40"/>
      <c r="E5" s="41"/>
      <c r="F5" s="42" t="str">
        <f>'Year 1'!$F$5</f>
        <v>Request from Funder</v>
      </c>
      <c r="G5" s="42" t="str">
        <f>'Year 1'!$G$5</f>
        <v>Other 1</v>
      </c>
      <c r="H5" s="42" t="str">
        <f>'Year 1'!$H$5</f>
        <v>Other 2</v>
      </c>
      <c r="I5" s="42"/>
      <c r="J5" s="43" t="s">
        <v>64</v>
      </c>
    </row>
    <row r="6" spans="1:10" ht="4.5" customHeight="1">
      <c r="A6" s="44"/>
      <c r="B6" s="45"/>
      <c r="C6" s="46"/>
      <c r="D6" s="47"/>
      <c r="E6" s="48"/>
      <c r="F6" s="49"/>
      <c r="G6" s="50" t="s">
        <v>76</v>
      </c>
      <c r="H6" s="51"/>
      <c r="I6" s="51"/>
      <c r="J6" s="52"/>
    </row>
    <row r="7" spans="1:10" ht="15" customHeight="1">
      <c r="A7" s="53"/>
      <c r="B7" s="54"/>
      <c r="C7" s="55" t="str">
        <f>'Year 1'!C7</f>
        <v>Personnel</v>
      </c>
      <c r="D7" s="55"/>
      <c r="E7" s="56" t="s">
        <v>66</v>
      </c>
      <c r="F7" s="57"/>
      <c r="G7" s="57"/>
      <c r="H7" s="57"/>
      <c r="I7" s="58" t="s">
        <v>0</v>
      </c>
      <c r="J7" s="59"/>
    </row>
    <row r="8" spans="1:10" ht="3" customHeight="1">
      <c r="A8" s="1"/>
      <c r="B8" s="39"/>
      <c r="C8" s="60"/>
      <c r="D8" s="60"/>
      <c r="E8" s="41"/>
      <c r="F8" s="61"/>
      <c r="G8" s="61"/>
      <c r="H8" s="61"/>
      <c r="I8" s="61"/>
      <c r="J8" s="62"/>
    </row>
    <row r="9" spans="1:10" ht="13.8" thickBot="1">
      <c r="A9" s="2"/>
      <c r="B9" s="63"/>
      <c r="C9" s="64" t="s">
        <v>35</v>
      </c>
      <c r="D9" s="64"/>
      <c r="E9" s="65"/>
      <c r="F9" s="66"/>
      <c r="G9" s="66"/>
      <c r="H9" s="66"/>
      <c r="I9" s="67"/>
      <c r="J9" s="68"/>
    </row>
    <row r="10" spans="1:10">
      <c r="A10" s="1"/>
      <c r="B10" s="69">
        <f>'Year 1'!B10</f>
        <v>51000</v>
      </c>
      <c r="C10" s="28" t="str">
        <f>'Year 1'!C10</f>
        <v>Fac. Salaries FT - Academic Year</v>
      </c>
      <c r="D10" s="70" t="str">
        <f>'Year 1'!D10</f>
        <v>A</v>
      </c>
      <c r="E10" s="71">
        <v>0</v>
      </c>
      <c r="F10" s="72">
        <v>0</v>
      </c>
      <c r="G10" s="73">
        <v>0</v>
      </c>
      <c r="H10" s="73">
        <v>0</v>
      </c>
      <c r="I10" s="74">
        <f>SUM(F10:H10)</f>
        <v>0</v>
      </c>
      <c r="J10" s="8" t="s">
        <v>110</v>
      </c>
    </row>
    <row r="11" spans="1:10">
      <c r="A11" s="1"/>
      <c r="B11" s="69">
        <f>'Year 1'!B11</f>
        <v>51502</v>
      </c>
      <c r="C11" s="28" t="str">
        <f>'Year 1'!C11</f>
        <v>Fac. Salaries PT - Academic Year</v>
      </c>
      <c r="D11" s="70" t="str">
        <f>'Year 1'!D11</f>
        <v>B</v>
      </c>
      <c r="E11" s="71">
        <v>0</v>
      </c>
      <c r="F11" s="75">
        <v>0</v>
      </c>
      <c r="G11" s="73">
        <v>0</v>
      </c>
      <c r="H11" s="73">
        <v>0</v>
      </c>
      <c r="I11" s="74">
        <f>SUM(F11:H11)</f>
        <v>0</v>
      </c>
      <c r="J11" s="15"/>
    </row>
    <row r="12" spans="1:10">
      <c r="A12" s="1"/>
      <c r="B12" s="69">
        <f>'Year 1'!B12</f>
        <v>52000</v>
      </c>
      <c r="C12" s="28" t="str">
        <f>'Year 1'!C12</f>
        <v>Fac. Salaries FT - Summer</v>
      </c>
      <c r="D12" s="70" t="str">
        <f>'Year 1'!D12</f>
        <v>B</v>
      </c>
      <c r="E12" s="71">
        <v>0</v>
      </c>
      <c r="F12" s="75">
        <v>0</v>
      </c>
      <c r="G12" s="73">
        <v>0</v>
      </c>
      <c r="H12" s="73">
        <f>'Year 2'!$H$12*C3</f>
        <v>0</v>
      </c>
      <c r="I12" s="74">
        <f>SUM(F12:H12)</f>
        <v>0</v>
      </c>
      <c r="J12" s="8"/>
    </row>
    <row r="13" spans="1:10">
      <c r="A13" s="1"/>
      <c r="B13" s="69">
        <f>'Year 1'!B13</f>
        <v>55000</v>
      </c>
      <c r="C13" s="28" t="str">
        <f>'Year 1'!C13</f>
        <v>Admin. Professional FT (salaried)</v>
      </c>
      <c r="D13" s="70" t="str">
        <f>'Year 1'!D13</f>
        <v>A</v>
      </c>
      <c r="E13" s="71">
        <v>0</v>
      </c>
      <c r="F13" s="75">
        <v>0</v>
      </c>
      <c r="G13" s="73">
        <v>0</v>
      </c>
      <c r="H13" s="73">
        <v>0</v>
      </c>
      <c r="I13" s="74">
        <f>SUM(F13:H13)</f>
        <v>0</v>
      </c>
      <c r="J13" s="8"/>
    </row>
    <row r="14" spans="1:10">
      <c r="A14" s="76" t="s">
        <v>34</v>
      </c>
      <c r="B14" s="77"/>
      <c r="C14" s="78" t="str">
        <f>'Year 1'!C14</f>
        <v>Total Senior/Key Personnel</v>
      </c>
      <c r="D14" s="79"/>
      <c r="E14" s="80"/>
      <c r="F14" s="81">
        <f>SUM(F10:F13)</f>
        <v>0</v>
      </c>
      <c r="G14" s="82">
        <f>SUM(G10:G13)</f>
        <v>0</v>
      </c>
      <c r="H14" s="82">
        <f t="shared" ref="H14:I14" si="0">SUM(H10:H13)</f>
        <v>0</v>
      </c>
      <c r="I14" s="82">
        <f t="shared" si="0"/>
        <v>0</v>
      </c>
      <c r="J14" s="269"/>
    </row>
    <row r="15" spans="1:10" ht="15" customHeight="1">
      <c r="A15" s="2"/>
      <c r="B15" s="83"/>
      <c r="C15" s="84" t="str">
        <f>'Year 1'!C15</f>
        <v>Other Personnel</v>
      </c>
      <c r="D15" s="85"/>
      <c r="E15" s="86"/>
      <c r="F15" s="87"/>
      <c r="G15" s="88"/>
      <c r="H15" s="89"/>
      <c r="I15" s="90"/>
      <c r="J15" s="213"/>
    </row>
    <row r="16" spans="1:10">
      <c r="A16" s="2"/>
      <c r="B16" s="91">
        <f>'Year 1'!B16</f>
        <v>55300</v>
      </c>
      <c r="C16" s="28" t="str">
        <f>'Year 1'!C16</f>
        <v>Special Projects</v>
      </c>
      <c r="D16" s="92" t="str">
        <f>'Year 1'!D16</f>
        <v>B</v>
      </c>
      <c r="E16" s="71">
        <v>0</v>
      </c>
      <c r="F16" s="75">
        <v>0</v>
      </c>
      <c r="G16" s="73">
        <v>0</v>
      </c>
      <c r="H16" s="73">
        <v>0</v>
      </c>
      <c r="I16" s="73">
        <f>SUM(F16:H16)</f>
        <v>0</v>
      </c>
      <c r="J16" s="13" t="s">
        <v>123</v>
      </c>
    </row>
    <row r="17" spans="1:10">
      <c r="A17" s="1"/>
      <c r="B17" s="91">
        <f>'Year 1'!B17</f>
        <v>55600</v>
      </c>
      <c r="C17" s="28" t="str">
        <f>'Year 1'!C17</f>
        <v>Technicians/Specialists</v>
      </c>
      <c r="D17" s="70" t="str">
        <f>'Year 1'!D17</f>
        <v>B</v>
      </c>
      <c r="E17" s="71">
        <v>0</v>
      </c>
      <c r="F17" s="75">
        <v>0</v>
      </c>
      <c r="G17" s="73">
        <v>0</v>
      </c>
      <c r="H17" s="73">
        <v>0</v>
      </c>
      <c r="I17" s="73">
        <f t="shared" ref="I17:I23" si="1">SUM(F17:H17)</f>
        <v>0</v>
      </c>
      <c r="J17" s="15"/>
    </row>
    <row r="18" spans="1:10" hidden="1">
      <c r="A18" s="1"/>
      <c r="B18" s="91">
        <f>'Year 1'!B18</f>
        <v>0</v>
      </c>
      <c r="C18" s="28" t="str">
        <f>'Year 1'!C18</f>
        <v>Post Doctoral Associates</v>
      </c>
      <c r="D18" s="70" t="str">
        <f>'Year 1'!D18</f>
        <v>A</v>
      </c>
      <c r="E18" s="71">
        <v>0</v>
      </c>
      <c r="F18" s="75">
        <v>0</v>
      </c>
      <c r="G18" s="73">
        <v>0</v>
      </c>
      <c r="H18" s="73">
        <v>0</v>
      </c>
      <c r="I18" s="74">
        <f t="shared" si="1"/>
        <v>0</v>
      </c>
      <c r="J18" s="15"/>
    </row>
    <row r="19" spans="1:10">
      <c r="A19" s="1"/>
      <c r="B19" s="91">
        <f>'Year 1'!B19</f>
        <v>53000</v>
      </c>
      <c r="C19" s="28" t="str">
        <f>'Year 1'!C19</f>
        <v>Graduate Students</v>
      </c>
      <c r="D19" s="70" t="str">
        <f>'Year 1'!D19</f>
        <v>NA</v>
      </c>
      <c r="E19" s="71">
        <v>0</v>
      </c>
      <c r="F19" s="75">
        <v>0</v>
      </c>
      <c r="G19" s="73">
        <v>0</v>
      </c>
      <c r="H19" s="73">
        <v>0</v>
      </c>
      <c r="I19" s="74">
        <f t="shared" si="1"/>
        <v>0</v>
      </c>
      <c r="J19" s="15"/>
    </row>
    <row r="20" spans="1:10">
      <c r="A20" s="1"/>
      <c r="B20" s="91">
        <f>'Year 1'!B20</f>
        <v>58000</v>
      </c>
      <c r="C20" s="28" t="str">
        <f>'Year 1'!C20</f>
        <v>Undergraduate Students</v>
      </c>
      <c r="D20" s="70" t="str">
        <f>'Year 1'!D20</f>
        <v>NA</v>
      </c>
      <c r="E20" s="71">
        <v>0</v>
      </c>
      <c r="F20" s="75">
        <v>0</v>
      </c>
      <c r="G20" s="73">
        <v>0</v>
      </c>
      <c r="H20" s="73">
        <v>0</v>
      </c>
      <c r="I20" s="74">
        <f t="shared" si="1"/>
        <v>0</v>
      </c>
      <c r="J20" s="15"/>
    </row>
    <row r="21" spans="1:10" s="94" customFormat="1">
      <c r="A21" s="2"/>
      <c r="B21" s="91">
        <f>'Year 1'!B21</f>
        <v>55100</v>
      </c>
      <c r="C21" s="28" t="str">
        <f>'Year 1'!C21</f>
        <v>Admin. Professional PT</v>
      </c>
      <c r="D21" s="70" t="str">
        <f>'Year 1'!D21</f>
        <v>B</v>
      </c>
      <c r="E21" s="71">
        <v>0</v>
      </c>
      <c r="F21" s="96">
        <v>0</v>
      </c>
      <c r="G21" s="97">
        <v>0</v>
      </c>
      <c r="H21" s="97">
        <v>0</v>
      </c>
      <c r="I21" s="97">
        <f t="shared" ref="I21" si="2">SUM(F21:H21)</f>
        <v>0</v>
      </c>
      <c r="J21" s="13"/>
    </row>
    <row r="22" spans="1:10">
      <c r="A22" s="1"/>
      <c r="B22" s="91">
        <f>'Year 1'!B22</f>
        <v>56100</v>
      </c>
      <c r="C22" s="28" t="str">
        <f>'Year 1'!C22</f>
        <v>Office/Clerical PT (hourly)</v>
      </c>
      <c r="D22" s="70" t="str">
        <f>'Year 1'!D22</f>
        <v>B</v>
      </c>
      <c r="E22" s="71">
        <v>0</v>
      </c>
      <c r="F22" s="75">
        <v>0</v>
      </c>
      <c r="G22" s="73">
        <v>0</v>
      </c>
      <c r="H22" s="73">
        <v>0</v>
      </c>
      <c r="I22" s="74">
        <f t="shared" si="1"/>
        <v>0</v>
      </c>
      <c r="J22" s="15"/>
    </row>
    <row r="23" spans="1:10">
      <c r="A23" s="1"/>
      <c r="B23" s="91">
        <f>'Year 1'!B23</f>
        <v>56000</v>
      </c>
      <c r="C23" s="28" t="str">
        <f>'Year 1'!C23</f>
        <v>Office/Clerical FT (hourly)</v>
      </c>
      <c r="D23" s="70" t="str">
        <f>'Year 1'!D23</f>
        <v>A</v>
      </c>
      <c r="E23" s="71">
        <v>0</v>
      </c>
      <c r="F23" s="75">
        <v>0</v>
      </c>
      <c r="G23" s="73">
        <v>0</v>
      </c>
      <c r="H23" s="73">
        <v>0</v>
      </c>
      <c r="I23" s="74">
        <f t="shared" si="1"/>
        <v>0</v>
      </c>
      <c r="J23" s="15"/>
    </row>
    <row r="24" spans="1:10">
      <c r="A24" s="76" t="s">
        <v>80</v>
      </c>
      <c r="B24" s="100"/>
      <c r="C24" s="101" t="str">
        <f>'Year 1'!C24</f>
        <v>Total Other Personnel</v>
      </c>
      <c r="D24" s="102"/>
      <c r="E24" s="80"/>
      <c r="F24" s="81">
        <f>SUM(F16:F23)</f>
        <v>0</v>
      </c>
      <c r="G24" s="82">
        <f>SUM(G16:G23)</f>
        <v>0</v>
      </c>
      <c r="H24" s="82">
        <f>SUM(H16:H23)</f>
        <v>0</v>
      </c>
      <c r="I24" s="82">
        <f>SUM(I16:I23)</f>
        <v>0</v>
      </c>
      <c r="J24" s="270"/>
    </row>
    <row r="25" spans="1:10" hidden="1">
      <c r="A25" s="1"/>
      <c r="B25" s="205"/>
      <c r="C25" s="84" t="str">
        <f>'Year 1'!C25</f>
        <v>Other Personnel - Summer</v>
      </c>
      <c r="D25" s="85"/>
      <c r="E25" s="86"/>
      <c r="F25" s="87"/>
      <c r="G25" s="88"/>
      <c r="H25" s="89"/>
      <c r="I25" s="90"/>
      <c r="J25" s="213"/>
    </row>
    <row r="26" spans="1:10" hidden="1">
      <c r="A26" s="1"/>
      <c r="B26" s="69">
        <v>53000</v>
      </c>
      <c r="C26" s="106" t="str">
        <f>'Year 1'!C26</f>
        <v>Graduate Students - Summer</v>
      </c>
      <c r="D26" s="107" t="str">
        <f>'Year 1'!D26</f>
        <v>C</v>
      </c>
      <c r="E26" s="71">
        <v>0</v>
      </c>
      <c r="F26" s="75">
        <f>'Year 2'!$F$26*C3</f>
        <v>0</v>
      </c>
      <c r="G26" s="73">
        <v>0</v>
      </c>
      <c r="H26" s="73">
        <v>0</v>
      </c>
      <c r="I26" s="74">
        <f>SUM(F26:H26)</f>
        <v>0</v>
      </c>
      <c r="J26" s="15"/>
    </row>
    <row r="27" spans="1:10" hidden="1">
      <c r="A27" s="1"/>
      <c r="B27" s="69">
        <v>58000</v>
      </c>
      <c r="C27" s="28" t="str">
        <f>'Year 1'!C27</f>
        <v>Undergraduates - Summer</v>
      </c>
      <c r="D27" s="70" t="str">
        <f>'Year 1'!D27</f>
        <v>C</v>
      </c>
      <c r="E27" s="108">
        <v>0</v>
      </c>
      <c r="F27" s="75">
        <v>0</v>
      </c>
      <c r="G27" s="73">
        <v>0</v>
      </c>
      <c r="H27" s="73">
        <f>'Year 2'!$H$27*C3</f>
        <v>0</v>
      </c>
      <c r="I27" s="73">
        <f>SUM(F27:H27)</f>
        <v>0</v>
      </c>
      <c r="J27" s="15"/>
    </row>
    <row r="28" spans="1:10" hidden="1">
      <c r="A28" s="109" t="s">
        <v>81</v>
      </c>
      <c r="B28" s="110"/>
      <c r="C28" s="111" t="str">
        <f>'Year 1'!C28</f>
        <v>Total Other Personnel - SU</v>
      </c>
      <c r="D28" s="111"/>
      <c r="E28" s="112"/>
      <c r="F28" s="113">
        <f>SUM(F26:F27)</f>
        <v>0</v>
      </c>
      <c r="G28" s="114">
        <f>SUM(G26:G27)</f>
        <v>0</v>
      </c>
      <c r="H28" s="114">
        <f>SUM(H26:H27)</f>
        <v>0</v>
      </c>
      <c r="I28" s="114">
        <f>SUM(I26:I27)</f>
        <v>0</v>
      </c>
      <c r="J28" s="214"/>
    </row>
    <row r="29" spans="1:10">
      <c r="A29" s="1"/>
      <c r="B29" s="116"/>
      <c r="C29" s="106"/>
      <c r="D29" s="106"/>
      <c r="E29" s="117"/>
      <c r="F29" s="118"/>
      <c r="G29" s="88"/>
      <c r="H29" s="88"/>
      <c r="I29" s="74"/>
      <c r="J29" s="15"/>
    </row>
    <row r="30" spans="1:10" ht="13.8" thickBot="1">
      <c r="A30" s="256"/>
      <c r="B30" s="274"/>
      <c r="C30" s="275" t="str">
        <f>'Year 1'!C30</f>
        <v>Total Salaries and Wages</v>
      </c>
      <c r="D30" s="275"/>
      <c r="E30" s="276"/>
      <c r="F30" s="257">
        <f>+F14+F24+F28</f>
        <v>0</v>
      </c>
      <c r="G30" s="258">
        <f>+G14+G24+G28</f>
        <v>0</v>
      </c>
      <c r="H30" s="258">
        <f>+H14+H24+H28</f>
        <v>0</v>
      </c>
      <c r="I30" s="258">
        <f>+I14+I24+I28</f>
        <v>0</v>
      </c>
      <c r="J30" s="277"/>
    </row>
    <row r="31" spans="1:10" ht="13.8" thickTop="1">
      <c r="A31" s="122"/>
      <c r="B31" s="16"/>
      <c r="C31" s="123" t="str">
        <f>'Year 1'!C31</f>
        <v>Employee Benefits</v>
      </c>
      <c r="D31" s="123"/>
      <c r="E31" s="124" t="s">
        <v>21</v>
      </c>
      <c r="F31" s="125"/>
      <c r="G31" s="126"/>
      <c r="H31" s="126"/>
      <c r="I31" s="127"/>
      <c r="J31" s="264"/>
    </row>
    <row r="32" spans="1:10">
      <c r="A32" s="39"/>
      <c r="B32" s="129">
        <f>'Year 1'!B32</f>
        <v>59630</v>
      </c>
      <c r="C32" s="130" t="str">
        <f>'Year 1'!C32</f>
        <v>FT Rate</v>
      </c>
      <c r="D32" s="131" t="str">
        <f>'Year 1'!D32</f>
        <v>A)</v>
      </c>
      <c r="E32" s="132">
        <f>'Year 1'!E32</f>
        <v>0.31659999999999999</v>
      </c>
      <c r="F32" s="75">
        <f>$E$32*(F10+F23+F18+F13)</f>
        <v>0</v>
      </c>
      <c r="G32" s="73">
        <f>$E$32*(G10+G13+G23+G18)</f>
        <v>0</v>
      </c>
      <c r="H32" s="73">
        <f>$E$32*(H10+H23+H13+H18)</f>
        <v>0</v>
      </c>
      <c r="I32" s="74">
        <f>SUM(F32:H32)</f>
        <v>0</v>
      </c>
      <c r="J32" s="215"/>
    </row>
    <row r="33" spans="1:10">
      <c r="A33" s="39"/>
      <c r="B33" s="129">
        <f>'Year 1'!B33</f>
        <v>59630</v>
      </c>
      <c r="C33" s="130" t="str">
        <f>'Year 1'!C33</f>
        <v>PT Rate / Summer FT Rate</v>
      </c>
      <c r="D33" s="131" t="str">
        <f>'Year 1'!D33</f>
        <v>B)</v>
      </c>
      <c r="E33" s="132">
        <f>'Year 1'!E33</f>
        <v>8.48E-2</v>
      </c>
      <c r="F33" s="75">
        <f>$E$33*(F11+F12+F16+F17+F22+F21)</f>
        <v>0</v>
      </c>
      <c r="G33" s="73">
        <f>$E$33*(G11+G12+G16+G17+G22)</f>
        <v>0</v>
      </c>
      <c r="H33" s="73">
        <f>$E$33*(H11+H12+H16+H17+H22)</f>
        <v>0</v>
      </c>
      <c r="I33" s="74">
        <f>SUM(F33:H33)</f>
        <v>0</v>
      </c>
      <c r="J33" s="215"/>
    </row>
    <row r="34" spans="1:10" hidden="1">
      <c r="A34" s="39"/>
      <c r="B34" s="129">
        <v>59630</v>
      </c>
      <c r="C34" s="130" t="str">
        <f>'Year 1'!C34</f>
        <v>PT Internal rate</v>
      </c>
      <c r="D34" s="131" t="str">
        <f>'Year 1'!D34</f>
        <v>C)</v>
      </c>
      <c r="E34" s="132">
        <f>'Year 1'!E34</f>
        <v>0</v>
      </c>
      <c r="F34" s="75">
        <f>$E$34*(F26+F27)</f>
        <v>0</v>
      </c>
      <c r="G34" s="73">
        <f>$E$34*(G26+G27)</f>
        <v>0</v>
      </c>
      <c r="H34" s="73">
        <f>0.1*(+H26+H27)</f>
        <v>0</v>
      </c>
      <c r="I34" s="74">
        <f>SUM(F34:H34)</f>
        <v>0</v>
      </c>
      <c r="J34" s="15"/>
    </row>
    <row r="35" spans="1:10">
      <c r="A35" s="76" t="s">
        <v>72</v>
      </c>
      <c r="B35" s="100"/>
      <c r="C35" s="133" t="str">
        <f>'Year 1'!C35</f>
        <v>Total Fringe Benefits</v>
      </c>
      <c r="D35" s="134"/>
      <c r="E35" s="135"/>
      <c r="F35" s="81">
        <f>SUM(F32:F34)</f>
        <v>0</v>
      </c>
      <c r="G35" s="82">
        <f>SUM(G32:G34)</f>
        <v>0</v>
      </c>
      <c r="H35" s="82">
        <f>SUM(H32:H34)</f>
        <v>0</v>
      </c>
      <c r="I35" s="136">
        <f>SUM(I32:I34)</f>
        <v>0</v>
      </c>
      <c r="J35" s="270"/>
    </row>
    <row r="36" spans="1:10">
      <c r="A36" s="1"/>
      <c r="B36" s="116"/>
      <c r="C36" s="39"/>
      <c r="D36" s="3"/>
      <c r="E36" s="132"/>
      <c r="F36" s="137"/>
      <c r="G36" s="138"/>
      <c r="H36" s="138"/>
      <c r="I36" s="139"/>
      <c r="J36" s="15"/>
    </row>
    <row r="37" spans="1:10" ht="27" customHeight="1" thickBot="1">
      <c r="A37" s="119"/>
      <c r="B37" s="19"/>
      <c r="C37" s="140" t="str">
        <f>'Year 1'!C37</f>
        <v>Total  Salaries, Wages, Employee Benefits</v>
      </c>
      <c r="D37" s="141"/>
      <c r="E37" s="142"/>
      <c r="F37" s="120">
        <f>F30+F35</f>
        <v>0</v>
      </c>
      <c r="G37" s="121">
        <f>G30+G35</f>
        <v>0</v>
      </c>
      <c r="H37" s="121">
        <f>H30+H35</f>
        <v>0</v>
      </c>
      <c r="I37" s="143">
        <f>I30+I35</f>
        <v>0</v>
      </c>
      <c r="J37" s="272"/>
    </row>
    <row r="38" spans="1:10" ht="13.8" thickTop="1">
      <c r="A38" s="53"/>
      <c r="B38" s="16"/>
      <c r="C38" s="123" t="str">
        <f>'Year 1'!C38</f>
        <v>Equipment  (UHart threshold)</v>
      </c>
      <c r="D38" s="145"/>
      <c r="E38" s="146"/>
      <c r="F38" s="125"/>
      <c r="G38" s="126"/>
      <c r="H38" s="126"/>
      <c r="I38" s="127"/>
      <c r="J38" s="265"/>
    </row>
    <row r="39" spans="1:10">
      <c r="A39" s="148"/>
      <c r="B39" s="129">
        <f>'Year 1'!B39</f>
        <v>68100</v>
      </c>
      <c r="C39" s="28" t="str">
        <f>'Year 1'!C39</f>
        <v>Capital Equipment (&gt;$2500)</v>
      </c>
      <c r="D39" s="149"/>
      <c r="E39" s="42"/>
      <c r="F39" s="75">
        <v>0</v>
      </c>
      <c r="G39" s="73">
        <v>0</v>
      </c>
      <c r="H39" s="73">
        <v>0</v>
      </c>
      <c r="I39" s="74">
        <f>SUM(F39:H39)</f>
        <v>0</v>
      </c>
      <c r="J39" s="216"/>
    </row>
    <row r="40" spans="1:10">
      <c r="A40" s="76" t="s">
        <v>73</v>
      </c>
      <c r="B40" s="20"/>
      <c r="C40" s="78" t="str">
        <f>'Year 1'!C40</f>
        <v>Total Equipment</v>
      </c>
      <c r="D40" s="150"/>
      <c r="E40" s="151"/>
      <c r="F40" s="81">
        <f>SUM(F39)</f>
        <v>0</v>
      </c>
      <c r="G40" s="82">
        <f>SUM(G39)</f>
        <v>0</v>
      </c>
      <c r="H40" s="82">
        <f>SUM(H39)</f>
        <v>0</v>
      </c>
      <c r="I40" s="136">
        <f>SUM(I39)</f>
        <v>0</v>
      </c>
      <c r="J40" s="271"/>
    </row>
    <row r="41" spans="1:10">
      <c r="A41" s="53"/>
      <c r="B41" s="153"/>
      <c r="C41" s="123" t="str">
        <f>'Year 1'!C41</f>
        <v>Travel</v>
      </c>
      <c r="D41" s="145"/>
      <c r="E41" s="146"/>
      <c r="F41" s="125"/>
      <c r="G41" s="126"/>
      <c r="H41" s="126"/>
      <c r="I41" s="127"/>
      <c r="J41" s="265"/>
    </row>
    <row r="42" spans="1:10">
      <c r="A42" s="148"/>
      <c r="B42" s="129">
        <f>'Year 1'!B42</f>
        <v>61500</v>
      </c>
      <c r="C42" s="28" t="str">
        <f>'Year 1'!C42</f>
        <v>Travel - Domestic</v>
      </c>
      <c r="D42" s="149"/>
      <c r="E42" s="42"/>
      <c r="F42" s="75">
        <v>0</v>
      </c>
      <c r="G42" s="73">
        <v>0</v>
      </c>
      <c r="H42" s="73">
        <v>0</v>
      </c>
      <c r="I42" s="74">
        <f>SUM(F42:H42)</f>
        <v>0</v>
      </c>
      <c r="J42" s="11"/>
    </row>
    <row r="43" spans="1:10" ht="21">
      <c r="A43" s="148"/>
      <c r="B43" s="129">
        <f>'Year 1'!B43</f>
        <v>61505</v>
      </c>
      <c r="C43" s="28" t="str">
        <f>'Year 1'!C43</f>
        <v>Travel - Foreign</v>
      </c>
      <c r="D43" s="149"/>
      <c r="E43" s="42"/>
      <c r="F43" s="75">
        <v>0</v>
      </c>
      <c r="G43" s="73">
        <v>0</v>
      </c>
      <c r="H43" s="73">
        <v>0</v>
      </c>
      <c r="I43" s="74">
        <f>SUM(F43:H43)</f>
        <v>0</v>
      </c>
      <c r="J43" s="11" t="s">
        <v>125</v>
      </c>
    </row>
    <row r="44" spans="1:10">
      <c r="A44" s="76" t="s">
        <v>74</v>
      </c>
      <c r="B44" s="77"/>
      <c r="C44" s="78" t="str">
        <f>'Year 1'!C44</f>
        <v>Total Travel</v>
      </c>
      <c r="D44" s="150"/>
      <c r="E44" s="151"/>
      <c r="F44" s="154">
        <f>F42+F43</f>
        <v>0</v>
      </c>
      <c r="G44" s="155">
        <f>G42+G43</f>
        <v>0</v>
      </c>
      <c r="H44" s="155">
        <f>H42+H43</f>
        <v>0</v>
      </c>
      <c r="I44" s="155">
        <f>I42+I43</f>
        <v>0</v>
      </c>
      <c r="J44" s="271"/>
    </row>
    <row r="45" spans="1:10">
      <c r="A45" s="53"/>
      <c r="B45" s="156"/>
      <c r="C45" s="123" t="str">
        <f>'Year 1'!C45</f>
        <v>Participant/Trainee Support Costs</v>
      </c>
      <c r="D45" s="145"/>
      <c r="E45" s="157"/>
      <c r="F45" s="158"/>
      <c r="G45" s="159"/>
      <c r="H45" s="159"/>
      <c r="I45" s="160"/>
      <c r="J45" s="265"/>
    </row>
    <row r="46" spans="1:10">
      <c r="A46" s="148"/>
      <c r="B46" s="129">
        <f>'Year 1'!B46</f>
        <v>64790</v>
      </c>
      <c r="C46" s="28" t="str">
        <f>'Year 1'!C46</f>
        <v>Tuition/Fees/Health Insurance</v>
      </c>
      <c r="D46" s="149"/>
      <c r="E46" s="41"/>
      <c r="F46" s="75">
        <v>0</v>
      </c>
      <c r="G46" s="73">
        <v>0</v>
      </c>
      <c r="H46" s="73">
        <v>0</v>
      </c>
      <c r="I46" s="74">
        <f>SUM(F46:H46)</f>
        <v>0</v>
      </c>
      <c r="J46" s="216"/>
    </row>
    <row r="47" spans="1:10">
      <c r="A47" s="148"/>
      <c r="B47" s="129">
        <f>'Year 1'!B47</f>
        <v>64790</v>
      </c>
      <c r="C47" s="28" t="str">
        <f>'Year 1'!C47</f>
        <v>Stipends</v>
      </c>
      <c r="D47" s="149"/>
      <c r="E47" s="41"/>
      <c r="F47" s="75">
        <v>0</v>
      </c>
      <c r="G47" s="73">
        <v>0</v>
      </c>
      <c r="H47" s="73">
        <v>0</v>
      </c>
      <c r="I47" s="74">
        <f>SUM(F47:H47)</f>
        <v>0</v>
      </c>
      <c r="J47" s="216"/>
    </row>
    <row r="48" spans="1:10">
      <c r="A48" s="148"/>
      <c r="B48" s="129">
        <f>'Year 1'!B48</f>
        <v>64790</v>
      </c>
      <c r="C48" s="28" t="str">
        <f>'Year 1'!C48</f>
        <v>Travel</v>
      </c>
      <c r="D48" s="149"/>
      <c r="E48" s="41"/>
      <c r="F48" s="75">
        <v>0</v>
      </c>
      <c r="G48" s="73">
        <v>0</v>
      </c>
      <c r="H48" s="73">
        <v>0</v>
      </c>
      <c r="I48" s="74">
        <f>SUM(F48:H48)</f>
        <v>0</v>
      </c>
      <c r="J48" s="216"/>
    </row>
    <row r="49" spans="1:10">
      <c r="A49" s="1"/>
      <c r="B49" s="129">
        <f>'Year 1'!B49</f>
        <v>64790</v>
      </c>
      <c r="C49" s="39" t="str">
        <f>'Year 1'!C49</f>
        <v>Subsistence</v>
      </c>
      <c r="D49" s="3"/>
      <c r="E49" s="41"/>
      <c r="F49" s="75">
        <v>0</v>
      </c>
      <c r="G49" s="73">
        <v>0</v>
      </c>
      <c r="H49" s="73">
        <v>0</v>
      </c>
      <c r="I49" s="74">
        <f>SUM(F49:H49)</f>
        <v>0</v>
      </c>
      <c r="J49" s="216"/>
    </row>
    <row r="50" spans="1:10">
      <c r="A50" s="1"/>
      <c r="B50" s="129">
        <f>'Year 1'!B50</f>
        <v>64790</v>
      </c>
      <c r="C50" s="39" t="str">
        <f>'Year 1'!C50</f>
        <v>Other</v>
      </c>
      <c r="D50" s="3"/>
      <c r="E50" s="41"/>
      <c r="F50" s="75">
        <v>0</v>
      </c>
      <c r="G50" s="73">
        <v>0</v>
      </c>
      <c r="H50" s="73">
        <v>0</v>
      </c>
      <c r="I50" s="74">
        <f>SUM(F50:H50)</f>
        <v>0</v>
      </c>
      <c r="J50" s="216"/>
    </row>
    <row r="51" spans="1:10">
      <c r="A51" s="76" t="s">
        <v>75</v>
      </c>
      <c r="B51" s="20"/>
      <c r="C51" s="78" t="str">
        <f>'Year 1'!C51</f>
        <v>Total Participant/Trainee Support Costs</v>
      </c>
      <c r="D51" s="150"/>
      <c r="E51" s="151"/>
      <c r="F51" s="81">
        <f>SUM(F46:F50)</f>
        <v>0</v>
      </c>
      <c r="G51" s="82">
        <f>SUM(G46:G50)</f>
        <v>0</v>
      </c>
      <c r="H51" s="82">
        <f>SUM(H46:H50)</f>
        <v>0</v>
      </c>
      <c r="I51" s="82">
        <f>SUM(I46:I50)</f>
        <v>0</v>
      </c>
      <c r="J51" s="271"/>
    </row>
    <row r="52" spans="1:10">
      <c r="A52" s="53"/>
      <c r="B52" s="16"/>
      <c r="C52" s="162" t="str">
        <f>'Year 1'!C52</f>
        <v>Other Direct Costs</v>
      </c>
      <c r="D52" s="163"/>
      <c r="E52" s="146"/>
      <c r="F52" s="125"/>
      <c r="G52" s="126"/>
      <c r="H52" s="126"/>
      <c r="I52" s="127"/>
      <c r="J52" s="266"/>
    </row>
    <row r="53" spans="1:10">
      <c r="A53" s="164"/>
      <c r="B53" s="165" t="s">
        <v>53</v>
      </c>
      <c r="C53" s="166"/>
      <c r="D53" s="167" t="str">
        <f>'Year 1'!D53</f>
        <v>=</v>
      </c>
      <c r="E53" s="168">
        <f>SUM(F54:F60)</f>
        <v>0</v>
      </c>
      <c r="F53" s="169"/>
      <c r="G53" s="170"/>
      <c r="H53" s="170"/>
      <c r="I53" s="171"/>
      <c r="J53" s="217"/>
    </row>
    <row r="54" spans="1:10">
      <c r="A54" s="148"/>
      <c r="B54" s="129">
        <f>'Year 1'!B54</f>
        <v>66000</v>
      </c>
      <c r="C54" s="28" t="str">
        <f>'Year 1'!C54</f>
        <v>Office Supplies</v>
      </c>
      <c r="D54" s="149"/>
      <c r="E54" s="173"/>
      <c r="F54" s="75">
        <v>0</v>
      </c>
      <c r="G54" s="73">
        <v>0</v>
      </c>
      <c r="H54" s="73">
        <v>0</v>
      </c>
      <c r="I54" s="74">
        <f t="shared" ref="I54:I63" si="3">SUM(F54:H54)</f>
        <v>0</v>
      </c>
      <c r="J54" s="218"/>
    </row>
    <row r="55" spans="1:10">
      <c r="A55" s="148"/>
      <c r="B55" s="129">
        <f>'Year 1'!B55</f>
        <v>66100</v>
      </c>
      <c r="C55" s="28" t="str">
        <f>'Year 1'!C55</f>
        <v>Instructional Supplies</v>
      </c>
      <c r="D55" s="149"/>
      <c r="E55" s="173"/>
      <c r="F55" s="75">
        <v>0</v>
      </c>
      <c r="G55" s="73">
        <v>0</v>
      </c>
      <c r="H55" s="73">
        <v>0</v>
      </c>
      <c r="I55" s="74">
        <f t="shared" si="3"/>
        <v>0</v>
      </c>
      <c r="J55" s="218"/>
    </row>
    <row r="56" spans="1:10">
      <c r="A56" s="148"/>
      <c r="B56" s="129">
        <f>'Year 1'!B56</f>
        <v>66650</v>
      </c>
      <c r="C56" s="28" t="str">
        <f>'Year 1'!C56</f>
        <v>Research Supplies</v>
      </c>
      <c r="D56" s="149"/>
      <c r="E56" s="173"/>
      <c r="F56" s="75">
        <v>0</v>
      </c>
      <c r="G56" s="73">
        <v>0</v>
      </c>
      <c r="H56" s="73">
        <v>0</v>
      </c>
      <c r="I56" s="74">
        <f t="shared" si="3"/>
        <v>0</v>
      </c>
      <c r="J56" s="218"/>
    </row>
    <row r="57" spans="1:10">
      <c r="A57" s="148"/>
      <c r="B57" s="129">
        <f>'Year 1'!B57</f>
        <v>68110</v>
      </c>
      <c r="C57" s="28" t="str">
        <f>'Year 1'!C57</f>
        <v>PC or printer (&lt;$2,500)</v>
      </c>
      <c r="D57" s="149"/>
      <c r="E57" s="173"/>
      <c r="F57" s="75">
        <v>0</v>
      </c>
      <c r="G57" s="73">
        <v>0</v>
      </c>
      <c r="H57" s="73">
        <v>0</v>
      </c>
      <c r="I57" s="74">
        <f>SUM(F57:H57)</f>
        <v>0</v>
      </c>
      <c r="J57" s="218"/>
    </row>
    <row r="58" spans="1:10">
      <c r="A58" s="148"/>
      <c r="B58" s="129">
        <f>'Year 1'!B58</f>
        <v>68129</v>
      </c>
      <c r="C58" s="28" t="str">
        <f>'Year 1'!C58</f>
        <v>Minor hardware</v>
      </c>
      <c r="D58" s="149"/>
      <c r="E58" s="173"/>
      <c r="F58" s="75">
        <v>0</v>
      </c>
      <c r="G58" s="73">
        <v>0</v>
      </c>
      <c r="H58" s="73">
        <v>0</v>
      </c>
      <c r="I58" s="74">
        <f t="shared" ref="I58:I59" si="4">SUM(F58:H58)</f>
        <v>0</v>
      </c>
      <c r="J58" s="10"/>
    </row>
    <row r="59" spans="1:10">
      <c r="A59" s="148"/>
      <c r="B59" s="129">
        <f>'Year 1'!B59</f>
        <v>68135</v>
      </c>
      <c r="C59" s="28" t="str">
        <f>'Year 1'!C59</f>
        <v>Software</v>
      </c>
      <c r="D59" s="149"/>
      <c r="E59" s="173"/>
      <c r="F59" s="75">
        <v>0</v>
      </c>
      <c r="G59" s="73">
        <v>0</v>
      </c>
      <c r="H59" s="73">
        <v>0</v>
      </c>
      <c r="I59" s="74">
        <f t="shared" si="4"/>
        <v>0</v>
      </c>
      <c r="J59" s="10"/>
    </row>
    <row r="60" spans="1:10">
      <c r="A60" s="148"/>
      <c r="B60" s="129">
        <f>'Year 1'!B60</f>
        <v>66500</v>
      </c>
      <c r="C60" s="28" t="str">
        <f>'Year 1'!C60</f>
        <v>Chemicals</v>
      </c>
      <c r="D60" s="149"/>
      <c r="E60" s="173"/>
      <c r="F60" s="75">
        <v>0</v>
      </c>
      <c r="G60" s="73">
        <v>0</v>
      </c>
      <c r="H60" s="73">
        <v>0</v>
      </c>
      <c r="I60" s="74">
        <f>SUM(F60:H60)</f>
        <v>0</v>
      </c>
      <c r="J60" s="218"/>
    </row>
    <row r="61" spans="1:10">
      <c r="A61" s="148"/>
      <c r="B61" s="219" t="s">
        <v>54</v>
      </c>
      <c r="D61" s="167" t="str">
        <f>'Year 1'!D61</f>
        <v>=</v>
      </c>
      <c r="E61" s="168">
        <f>SUM(F62:F63)</f>
        <v>0</v>
      </c>
      <c r="F61" s="169"/>
      <c r="G61" s="170"/>
      <c r="H61" s="170"/>
      <c r="I61" s="171"/>
      <c r="J61" s="218"/>
    </row>
    <row r="62" spans="1:10">
      <c r="A62" s="148"/>
      <c r="B62" s="129">
        <f>'Year 1'!B62</f>
        <v>61100</v>
      </c>
      <c r="C62" s="28" t="str">
        <f>'Year 1'!C62</f>
        <v>Printing - In House</v>
      </c>
      <c r="D62" s="149"/>
      <c r="E62" s="173"/>
      <c r="F62" s="75">
        <v>0</v>
      </c>
      <c r="G62" s="73">
        <v>0</v>
      </c>
      <c r="H62" s="73">
        <v>0</v>
      </c>
      <c r="I62" s="74">
        <f t="shared" si="3"/>
        <v>0</v>
      </c>
      <c r="J62" s="218"/>
    </row>
    <row r="63" spans="1:10">
      <c r="A63" s="1"/>
      <c r="B63" s="129">
        <f>'Year 1'!B63</f>
        <v>61400</v>
      </c>
      <c r="C63" s="28" t="str">
        <f>'Year 1'!C63</f>
        <v>Publishing Expense</v>
      </c>
      <c r="D63" s="149"/>
      <c r="E63" s="173"/>
      <c r="F63" s="75">
        <v>0</v>
      </c>
      <c r="G63" s="73">
        <v>0</v>
      </c>
      <c r="H63" s="73">
        <v>0</v>
      </c>
      <c r="I63" s="74">
        <f t="shared" si="3"/>
        <v>0</v>
      </c>
      <c r="J63" s="218"/>
    </row>
    <row r="64" spans="1:10">
      <c r="A64" s="1"/>
      <c r="B64" s="174" t="s">
        <v>55</v>
      </c>
      <c r="D64" s="167" t="str">
        <f>'Year 1'!D64</f>
        <v>=</v>
      </c>
      <c r="E64" s="168">
        <f>SUM(F65:F68)</f>
        <v>0</v>
      </c>
      <c r="F64" s="169"/>
      <c r="G64" s="170"/>
      <c r="H64" s="170"/>
      <c r="I64" s="171"/>
      <c r="J64" s="218"/>
    </row>
    <row r="65" spans="1:10">
      <c r="A65" s="148"/>
      <c r="B65" s="129">
        <f>'Year 1'!B65</f>
        <v>62700</v>
      </c>
      <c r="C65" s="28" t="str">
        <f>'Year 1'!C65</f>
        <v>Consultants</v>
      </c>
      <c r="D65" s="149"/>
      <c r="E65" s="173"/>
      <c r="F65" s="75">
        <v>0</v>
      </c>
      <c r="G65" s="73">
        <v>0</v>
      </c>
      <c r="H65" s="73">
        <v>0</v>
      </c>
      <c r="I65" s="74">
        <f>SUM(F65:H65)</f>
        <v>0</v>
      </c>
      <c r="J65" s="216"/>
    </row>
    <row r="66" spans="1:10">
      <c r="A66" s="1"/>
      <c r="B66" s="129">
        <f>'Year 1'!B66</f>
        <v>62910</v>
      </c>
      <c r="C66" s="28" t="str">
        <f>'Year 1'!C66</f>
        <v>Evaluation</v>
      </c>
      <c r="D66" s="149"/>
      <c r="E66" s="173"/>
      <c r="F66" s="75">
        <v>0</v>
      </c>
      <c r="G66" s="73">
        <v>0</v>
      </c>
      <c r="H66" s="73">
        <v>0</v>
      </c>
      <c r="I66" s="74">
        <f>SUM(F66:H66)</f>
        <v>0</v>
      </c>
      <c r="J66" s="11"/>
    </row>
    <row r="67" spans="1:10">
      <c r="A67" s="148"/>
      <c r="B67" s="129">
        <f>'Year 1'!B67</f>
        <v>62600</v>
      </c>
      <c r="C67" s="28" t="str">
        <f>'Year 1'!C67</f>
        <v>Contracted Services</v>
      </c>
      <c r="D67" s="149"/>
      <c r="E67" s="175"/>
      <c r="F67" s="75">
        <v>0</v>
      </c>
      <c r="G67" s="73">
        <v>0</v>
      </c>
      <c r="H67" s="73">
        <v>0</v>
      </c>
      <c r="I67" s="74">
        <f>SUM(F67:H67)</f>
        <v>0</v>
      </c>
      <c r="J67" s="216"/>
    </row>
    <row r="68" spans="1:10">
      <c r="A68" s="1"/>
      <c r="B68" s="129">
        <f>'Year 1'!B68</f>
        <v>62900</v>
      </c>
      <c r="C68" s="28" t="str">
        <f>'Year 1'!C68</f>
        <v>Other Professional Services</v>
      </c>
      <c r="D68" s="149"/>
      <c r="E68" s="173"/>
      <c r="F68" s="75">
        <v>0</v>
      </c>
      <c r="G68" s="73">
        <v>0</v>
      </c>
      <c r="H68" s="73">
        <v>0</v>
      </c>
      <c r="I68" s="74">
        <f>SUM(F68:H68)</f>
        <v>0</v>
      </c>
      <c r="J68" s="220"/>
    </row>
    <row r="69" spans="1:10">
      <c r="A69" s="148"/>
      <c r="B69" s="174" t="s">
        <v>57</v>
      </c>
      <c r="D69" s="167" t="str">
        <f>'Year 1'!D69</f>
        <v>=</v>
      </c>
      <c r="E69" s="168">
        <f>SUM(F70:F72)</f>
        <v>0</v>
      </c>
      <c r="F69" s="169"/>
      <c r="G69" s="170"/>
      <c r="H69" s="170"/>
      <c r="I69" s="171"/>
      <c r="J69" s="216"/>
    </row>
    <row r="70" spans="1:10">
      <c r="A70" s="148"/>
      <c r="B70" s="129">
        <f>'Year 1'!B70</f>
        <v>64850</v>
      </c>
      <c r="C70" s="28" t="str">
        <f>'Year 1'!C70</f>
        <v>Institution 1</v>
      </c>
      <c r="D70" s="149"/>
      <c r="E70" s="173"/>
      <c r="F70" s="75">
        <v>0</v>
      </c>
      <c r="G70" s="73">
        <v>0</v>
      </c>
      <c r="H70" s="73">
        <v>0</v>
      </c>
      <c r="I70" s="74">
        <f>SUM(F70:H70)</f>
        <v>0</v>
      </c>
      <c r="J70" s="216"/>
    </row>
    <row r="71" spans="1:10">
      <c r="A71" s="148"/>
      <c r="B71" s="129">
        <f>'Year 1'!B71</f>
        <v>64850</v>
      </c>
      <c r="C71" s="28" t="str">
        <f>'Year 1'!C71</f>
        <v>Institution 2</v>
      </c>
      <c r="D71" s="149"/>
      <c r="E71" s="173"/>
      <c r="F71" s="75">
        <v>0</v>
      </c>
      <c r="G71" s="73">
        <v>0</v>
      </c>
      <c r="H71" s="73">
        <v>0</v>
      </c>
      <c r="I71" s="74">
        <f>SUM(F71:H71)</f>
        <v>0</v>
      </c>
      <c r="J71" s="216"/>
    </row>
    <row r="72" spans="1:10">
      <c r="A72" s="148"/>
      <c r="B72" s="129">
        <f>'Year 1'!B72</f>
        <v>64850</v>
      </c>
      <c r="C72" s="28" t="str">
        <f>'Year 1'!C72</f>
        <v>Institution 3</v>
      </c>
      <c r="D72" s="149"/>
      <c r="E72" s="173"/>
      <c r="F72" s="75">
        <v>0</v>
      </c>
      <c r="G72" s="73">
        <v>0</v>
      </c>
      <c r="H72" s="73">
        <v>0</v>
      </c>
      <c r="I72" s="74">
        <f>SUM(F72:H72)</f>
        <v>0</v>
      </c>
      <c r="J72" s="216"/>
    </row>
    <row r="73" spans="1:10">
      <c r="A73" s="148"/>
      <c r="B73" s="174" t="s">
        <v>62</v>
      </c>
      <c r="D73" s="167" t="str">
        <f>'Year 1'!D73</f>
        <v>=</v>
      </c>
      <c r="E73" s="168">
        <f>SUM(F74:F75)</f>
        <v>0</v>
      </c>
      <c r="F73" s="169"/>
      <c r="G73" s="170"/>
      <c r="H73" s="170"/>
      <c r="I73" s="170"/>
      <c r="J73" s="221"/>
    </row>
    <row r="74" spans="1:10">
      <c r="A74" s="1"/>
      <c r="B74" s="129">
        <f>'Year 1'!B74</f>
        <v>65100</v>
      </c>
      <c r="C74" s="28" t="str">
        <f>'Year 1'!C74</f>
        <v>Rental of Equipment</v>
      </c>
      <c r="D74" s="149"/>
      <c r="E74" s="173"/>
      <c r="F74" s="75">
        <v>0</v>
      </c>
      <c r="G74" s="73">
        <v>0</v>
      </c>
      <c r="H74" s="73">
        <v>0</v>
      </c>
      <c r="I74" s="74">
        <f>SUM(F74:H74)</f>
        <v>0</v>
      </c>
      <c r="J74" s="216"/>
    </row>
    <row r="75" spans="1:10">
      <c r="A75" s="1"/>
      <c r="B75" s="129">
        <f>'Year 1'!B75</f>
        <v>65150</v>
      </c>
      <c r="C75" s="28" t="str">
        <f>'Year 1'!C75</f>
        <v>Rental of Facilities</v>
      </c>
      <c r="D75" s="149"/>
      <c r="E75" s="173"/>
      <c r="F75" s="75">
        <v>0</v>
      </c>
      <c r="G75" s="73">
        <v>0</v>
      </c>
      <c r="H75" s="73">
        <v>0</v>
      </c>
      <c r="I75" s="74">
        <f>SUM(F75:H75)</f>
        <v>0</v>
      </c>
      <c r="J75" s="216"/>
    </row>
    <row r="76" spans="1:10" hidden="1">
      <c r="A76" s="1"/>
      <c r="B76" s="174" t="s">
        <v>58</v>
      </c>
      <c r="D76" s="167" t="str">
        <f>'Year 1'!D76</f>
        <v>=</v>
      </c>
      <c r="E76" s="168">
        <f>F77</f>
        <v>0</v>
      </c>
      <c r="F76" s="206"/>
      <c r="G76" s="207"/>
      <c r="H76" s="207"/>
      <c r="I76" s="207"/>
      <c r="J76" s="216"/>
    </row>
    <row r="77" spans="1:10" hidden="1">
      <c r="A77" s="1"/>
      <c r="B77" s="208">
        <f>'Year 1'!B77</f>
        <v>0</v>
      </c>
      <c r="C77" s="176" t="str">
        <f>'Year 1'!C77</f>
        <v>Alerations / Renovations</v>
      </c>
      <c r="D77" s="177"/>
      <c r="E77" s="173"/>
      <c r="F77" s="75">
        <v>0</v>
      </c>
      <c r="G77" s="73">
        <v>0</v>
      </c>
      <c r="H77" s="73">
        <v>0</v>
      </c>
      <c r="I77" s="74">
        <f>SUM(F77:H77)</f>
        <v>0</v>
      </c>
      <c r="J77" s="216"/>
    </row>
    <row r="78" spans="1:10">
      <c r="A78" s="1"/>
      <c r="B78" s="178" t="s">
        <v>49</v>
      </c>
      <c r="C78" s="176"/>
      <c r="D78" s="167" t="str">
        <f>'Year 1'!D78</f>
        <v>=</v>
      </c>
      <c r="E78" s="168">
        <f>SUM(F79:F87)</f>
        <v>0</v>
      </c>
      <c r="F78" s="169"/>
      <c r="G78" s="170"/>
      <c r="H78" s="170"/>
      <c r="I78" s="170"/>
      <c r="J78" s="216"/>
    </row>
    <row r="79" spans="1:10">
      <c r="A79" s="148"/>
      <c r="B79" s="129">
        <f>'Year 1'!B79</f>
        <v>69230</v>
      </c>
      <c r="C79" s="28" t="str">
        <f>'Year 1'!C79</f>
        <v>Special Activities</v>
      </c>
      <c r="D79" s="149"/>
      <c r="E79" s="173"/>
      <c r="F79" s="75">
        <v>0</v>
      </c>
      <c r="G79" s="73">
        <v>0</v>
      </c>
      <c r="H79" s="73">
        <v>0</v>
      </c>
      <c r="I79" s="74">
        <f t="shared" ref="I79:I87" si="5">SUM(F79:H79)</f>
        <v>0</v>
      </c>
      <c r="J79" s="218"/>
    </row>
    <row r="80" spans="1:10" hidden="1">
      <c r="A80" s="148"/>
      <c r="B80" s="129">
        <f>'Year 1'!B80</f>
        <v>63580</v>
      </c>
      <c r="C80" s="28" t="s">
        <v>111</v>
      </c>
      <c r="D80" s="149"/>
      <c r="E80" s="173"/>
      <c r="F80" s="75">
        <v>0</v>
      </c>
      <c r="G80" s="73">
        <v>0</v>
      </c>
      <c r="H80" s="73">
        <v>0</v>
      </c>
      <c r="I80" s="74">
        <f t="shared" si="5"/>
        <v>0</v>
      </c>
      <c r="J80" s="218"/>
    </row>
    <row r="81" spans="1:10">
      <c r="A81" s="148"/>
      <c r="B81" s="129">
        <f>'Year 1'!B81</f>
        <v>63620</v>
      </c>
      <c r="C81" s="28" t="s">
        <v>112</v>
      </c>
      <c r="D81" s="149"/>
      <c r="E81" s="173"/>
      <c r="F81" s="75">
        <v>0</v>
      </c>
      <c r="G81" s="73">
        <v>0</v>
      </c>
      <c r="H81" s="73">
        <v>0</v>
      </c>
      <c r="I81" s="74">
        <f t="shared" si="5"/>
        <v>0</v>
      </c>
      <c r="J81" s="22" t="s">
        <v>119</v>
      </c>
    </row>
    <row r="82" spans="1:10">
      <c r="A82" s="148"/>
      <c r="B82" s="129">
        <f>'Year 1'!B82</f>
        <v>60100</v>
      </c>
      <c r="C82" s="28" t="str">
        <f>'Year 1'!C82</f>
        <v>Postage</v>
      </c>
      <c r="D82" s="149"/>
      <c r="E82" s="173"/>
      <c r="F82" s="75">
        <v>0</v>
      </c>
      <c r="G82" s="73">
        <v>0</v>
      </c>
      <c r="H82" s="73">
        <v>0</v>
      </c>
      <c r="I82" s="74">
        <f t="shared" si="5"/>
        <v>0</v>
      </c>
      <c r="J82" s="218"/>
    </row>
    <row r="83" spans="1:10">
      <c r="A83" s="148"/>
      <c r="B83" s="129">
        <f>'Year 1'!B83</f>
        <v>60200</v>
      </c>
      <c r="C83" s="28" t="str">
        <f>'Year 1'!C83</f>
        <v>Telephone</v>
      </c>
      <c r="D83" s="149"/>
      <c r="E83" s="173"/>
      <c r="F83" s="75">
        <v>0</v>
      </c>
      <c r="G83" s="73">
        <v>0</v>
      </c>
      <c r="H83" s="73">
        <v>0</v>
      </c>
      <c r="I83" s="74">
        <f t="shared" si="5"/>
        <v>0</v>
      </c>
      <c r="J83" s="218"/>
    </row>
    <row r="84" spans="1:10">
      <c r="A84" s="179"/>
      <c r="B84" s="129">
        <f>'Year 1'!B84</f>
        <v>68500</v>
      </c>
      <c r="C84" s="28" t="str">
        <f>'Year 1'!C84</f>
        <v>Food</v>
      </c>
      <c r="D84" s="149"/>
      <c r="E84" s="173"/>
      <c r="F84" s="75">
        <v>0</v>
      </c>
      <c r="G84" s="73">
        <v>0</v>
      </c>
      <c r="H84" s="73">
        <v>0</v>
      </c>
      <c r="I84" s="74">
        <f t="shared" si="5"/>
        <v>0</v>
      </c>
      <c r="J84" s="218"/>
    </row>
    <row r="85" spans="1:10">
      <c r="A85" s="148"/>
      <c r="B85" s="129">
        <f>'Year 1'!B85</f>
        <v>60400</v>
      </c>
      <c r="C85" s="28" t="str">
        <f>'Year 1'!C85</f>
        <v>Advertising</v>
      </c>
      <c r="D85" s="149"/>
      <c r="E85" s="173"/>
      <c r="F85" s="75">
        <v>0</v>
      </c>
      <c r="G85" s="73">
        <v>0</v>
      </c>
      <c r="H85" s="73">
        <v>0</v>
      </c>
      <c r="I85" s="74">
        <f t="shared" si="5"/>
        <v>0</v>
      </c>
      <c r="J85" s="218"/>
    </row>
    <row r="86" spans="1:10">
      <c r="A86" s="148"/>
      <c r="B86" s="129">
        <f>'Year 1'!B86</f>
        <v>60500</v>
      </c>
      <c r="C86" s="28" t="str">
        <f>'Year 1'!C86</f>
        <v>Subscriptions/Books/Periodicals</v>
      </c>
      <c r="D86" s="149"/>
      <c r="E86" s="173"/>
      <c r="F86" s="75">
        <v>0</v>
      </c>
      <c r="G86" s="73">
        <v>0</v>
      </c>
      <c r="H86" s="73">
        <v>0</v>
      </c>
      <c r="I86" s="74">
        <f t="shared" si="5"/>
        <v>0</v>
      </c>
      <c r="J86" s="218"/>
    </row>
    <row r="87" spans="1:10">
      <c r="A87" s="148"/>
      <c r="B87" s="129">
        <f>'Year 1'!B87</f>
        <v>60600</v>
      </c>
      <c r="C87" s="28" t="str">
        <f>'Year 1'!C87</f>
        <v>Memberships</v>
      </c>
      <c r="D87" s="149"/>
      <c r="E87" s="173"/>
      <c r="F87" s="75">
        <v>0</v>
      </c>
      <c r="G87" s="73">
        <v>0</v>
      </c>
      <c r="H87" s="73">
        <v>0</v>
      </c>
      <c r="I87" s="74">
        <f t="shared" si="5"/>
        <v>0</v>
      </c>
      <c r="J87" s="218"/>
    </row>
    <row r="88" spans="1:10">
      <c r="A88" s="76" t="s">
        <v>77</v>
      </c>
      <c r="B88" s="77"/>
      <c r="C88" s="78" t="str">
        <f>'Year 1'!C88</f>
        <v>Total Other Direct Costs</v>
      </c>
      <c r="D88" s="150"/>
      <c r="E88" s="151"/>
      <c r="F88" s="154">
        <f>SUM(F54:F87)</f>
        <v>0</v>
      </c>
      <c r="G88" s="155">
        <f>SUM(G54:G87)</f>
        <v>0</v>
      </c>
      <c r="H88" s="155">
        <f>SUM(H54:H87)</f>
        <v>0</v>
      </c>
      <c r="I88" s="155">
        <f>SUM(I54:I87)</f>
        <v>0</v>
      </c>
      <c r="J88" s="273"/>
    </row>
    <row r="89" spans="1:10">
      <c r="A89" s="39"/>
      <c r="B89" s="39"/>
      <c r="C89" s="180"/>
      <c r="D89" s="181"/>
      <c r="E89" s="41"/>
      <c r="F89" s="137"/>
      <c r="G89" s="182"/>
      <c r="H89" s="182"/>
      <c r="I89" s="183"/>
      <c r="J89" s="218"/>
    </row>
    <row r="90" spans="1:10">
      <c r="A90" s="184" t="s">
        <v>82</v>
      </c>
      <c r="B90" s="185"/>
      <c r="C90" s="186" t="str">
        <f>'Year 1'!C90</f>
        <v>Total Direct Costs</v>
      </c>
      <c r="D90" s="187"/>
      <c r="E90" s="188"/>
      <c r="F90" s="189">
        <f>+F37+F40+F44+F51+F88</f>
        <v>0</v>
      </c>
      <c r="G90" s="190">
        <f>+G37+G40+G44+G51+G88</f>
        <v>0</v>
      </c>
      <c r="H90" s="190">
        <f>+H37+H40+H44+H51+H88</f>
        <v>0</v>
      </c>
      <c r="I90" s="190">
        <f>+I37+I40+I44+I51+I88</f>
        <v>0</v>
      </c>
      <c r="J90" s="222"/>
    </row>
    <row r="91" spans="1:10">
      <c r="A91" s="246" t="s">
        <v>83</v>
      </c>
      <c r="B91" s="255"/>
      <c r="C91" s="248" t="str">
        <f>'Year 1'!C91</f>
        <v>Indirect Cost</v>
      </c>
      <c r="D91" s="248"/>
      <c r="E91" s="249">
        <f>'Year 1'!$E$91</f>
        <v>0.43</v>
      </c>
      <c r="F91" s="250">
        <f>($E$91*F30)</f>
        <v>0</v>
      </c>
      <c r="G91" s="251">
        <f>($E$91*G30)</f>
        <v>0</v>
      </c>
      <c r="H91" s="252">
        <f>($E$91*H30)</f>
        <v>0</v>
      </c>
      <c r="I91" s="253">
        <f>F91+G91+H91</f>
        <v>0</v>
      </c>
      <c r="J91" s="259"/>
    </row>
    <row r="92" spans="1:10" ht="13.8" thickBot="1">
      <c r="A92" s="184" t="s">
        <v>84</v>
      </c>
      <c r="B92" s="192"/>
      <c r="C92" s="193" t="str">
        <f>'Year 1'!C92</f>
        <v xml:space="preserve">Total Project Budget </v>
      </c>
      <c r="D92" s="194"/>
      <c r="E92" s="195"/>
      <c r="F92" s="196">
        <f>SUM(F90:F91)</f>
        <v>0</v>
      </c>
      <c r="G92" s="197">
        <f>SUM(G90:G91)</f>
        <v>0</v>
      </c>
      <c r="H92" s="197">
        <f>SUM(H90:H91)</f>
        <v>0</v>
      </c>
      <c r="I92" s="198">
        <f>SUM(I90:I91)</f>
        <v>0</v>
      </c>
      <c r="J92" s="223"/>
    </row>
    <row r="93" spans="1:10" ht="13.8" thickTop="1"/>
  </sheetData>
  <mergeCells count="4">
    <mergeCell ref="A1:B1"/>
    <mergeCell ref="A2:B2"/>
    <mergeCell ref="A3:B3"/>
    <mergeCell ref="A4:B4"/>
  </mergeCells>
  <pageMargins left="0.7" right="0.7" top="0.75" bottom="0.75" header="0.3" footer="0.3"/>
  <pageSetup scale="6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93"/>
  <sheetViews>
    <sheetView topLeftCell="A16" zoomScaleNormal="100" workbookViewId="0">
      <selection activeCell="J43" sqref="J43"/>
    </sheetView>
  </sheetViews>
  <sheetFormatPr defaultRowHeight="13.2"/>
  <cols>
    <col min="1" max="1" width="3.5546875" style="28" customWidth="1"/>
    <col min="2" max="2" width="9" style="28" customWidth="1"/>
    <col min="3" max="3" width="29.6640625" style="28" customWidth="1"/>
    <col min="4" max="4" width="4.33203125" style="28" customWidth="1"/>
    <col min="5" max="5" width="11.6640625" style="28" customWidth="1"/>
    <col min="6" max="6" width="10.33203125" style="28" customWidth="1"/>
    <col min="7" max="7" width="9.5546875" style="28" customWidth="1"/>
    <col min="8" max="8" width="8.88671875" style="28" customWidth="1"/>
    <col min="9" max="9" width="12.44140625" style="28" customWidth="1"/>
    <col min="10" max="10" width="35.88671875" style="28" customWidth="1"/>
    <col min="11" max="16384" width="8.88671875" style="28"/>
  </cols>
  <sheetData>
    <row r="1" spans="1:10">
      <c r="A1" s="290"/>
      <c r="B1" s="290"/>
      <c r="C1" s="23"/>
      <c r="D1" s="23"/>
      <c r="E1" s="24"/>
      <c r="F1" s="24"/>
      <c r="G1" s="25"/>
      <c r="H1" s="26"/>
      <c r="I1" s="27"/>
      <c r="J1" s="4"/>
    </row>
    <row r="2" spans="1:10">
      <c r="A2" s="290"/>
      <c r="B2" s="290"/>
      <c r="C2" s="23"/>
      <c r="D2" s="23"/>
      <c r="E2" s="24"/>
      <c r="F2" s="29"/>
      <c r="G2" s="25"/>
      <c r="H2" s="30"/>
      <c r="I2" s="27"/>
      <c r="J2" s="211"/>
    </row>
    <row r="3" spans="1:10">
      <c r="A3" s="290" t="s">
        <v>91</v>
      </c>
      <c r="B3" s="290"/>
      <c r="C3" s="201">
        <v>1.02</v>
      </c>
      <c r="D3" s="23"/>
      <c r="E3" s="24"/>
      <c r="F3" s="29"/>
      <c r="G3" s="25"/>
      <c r="H3" s="30"/>
      <c r="I3" s="27"/>
      <c r="J3" s="211"/>
    </row>
    <row r="4" spans="1:10">
      <c r="A4" s="291"/>
      <c r="B4" s="291"/>
      <c r="C4" s="32"/>
      <c r="D4" s="32"/>
      <c r="E4" s="33"/>
      <c r="F4" s="34"/>
      <c r="G4" s="35"/>
      <c r="H4" s="202"/>
      <c r="I4" s="37"/>
      <c r="J4" s="212"/>
    </row>
    <row r="5" spans="1:10" ht="36.75" customHeight="1">
      <c r="A5" s="39"/>
      <c r="B5" s="40" t="s">
        <v>104</v>
      </c>
      <c r="C5" s="40" t="s">
        <v>20</v>
      </c>
      <c r="D5" s="40"/>
      <c r="E5" s="41"/>
      <c r="F5" s="42" t="str">
        <f>'Year 1'!$F$5</f>
        <v>Request from Funder</v>
      </c>
      <c r="G5" s="42" t="str">
        <f>'Year 1'!$G$5</f>
        <v>Other 1</v>
      </c>
      <c r="H5" s="42" t="str">
        <f>'Year 1'!$H$5</f>
        <v>Other 2</v>
      </c>
      <c r="I5" s="42"/>
      <c r="J5" s="43" t="s">
        <v>64</v>
      </c>
    </row>
    <row r="6" spans="1:10" ht="4.5" customHeight="1">
      <c r="A6" s="44"/>
      <c r="B6" s="45"/>
      <c r="C6" s="46"/>
      <c r="D6" s="47"/>
      <c r="E6" s="48"/>
      <c r="F6" s="49"/>
      <c r="G6" s="50" t="s">
        <v>76</v>
      </c>
      <c r="H6" s="51"/>
      <c r="I6" s="51"/>
      <c r="J6" s="52"/>
    </row>
    <row r="7" spans="1:10" ht="15" customHeight="1">
      <c r="A7" s="53"/>
      <c r="B7" s="54"/>
      <c r="C7" s="55" t="str">
        <f>'Year 1'!C7</f>
        <v>Personnel</v>
      </c>
      <c r="D7" s="55"/>
      <c r="E7" s="56" t="s">
        <v>66</v>
      </c>
      <c r="F7" s="57"/>
      <c r="G7" s="57"/>
      <c r="H7" s="57"/>
      <c r="I7" s="58" t="s">
        <v>0</v>
      </c>
      <c r="J7" s="59"/>
    </row>
    <row r="8" spans="1:10" ht="3" customHeight="1">
      <c r="A8" s="1"/>
      <c r="B8" s="39"/>
      <c r="C8" s="60"/>
      <c r="D8" s="60"/>
      <c r="E8" s="41"/>
      <c r="F8" s="61"/>
      <c r="G8" s="61"/>
      <c r="H8" s="61"/>
      <c r="I8" s="61"/>
      <c r="J8" s="62"/>
    </row>
    <row r="9" spans="1:10" ht="13.8" thickBot="1">
      <c r="A9" s="225"/>
      <c r="B9" s="226"/>
      <c r="C9" s="64" t="s">
        <v>35</v>
      </c>
      <c r="D9" s="227"/>
      <c r="E9" s="228"/>
      <c r="F9" s="229"/>
      <c r="G9" s="229"/>
      <c r="H9" s="229"/>
      <c r="I9" s="230"/>
      <c r="J9" s="68"/>
    </row>
    <row r="10" spans="1:10">
      <c r="A10" s="1"/>
      <c r="B10" s="69">
        <f>'Year 1'!B10</f>
        <v>51000</v>
      </c>
      <c r="C10" s="28" t="str">
        <f>'Year 1'!C10</f>
        <v>Fac. Salaries FT - Academic Year</v>
      </c>
      <c r="D10" s="70" t="str">
        <f>'Year 1'!D10</f>
        <v>A</v>
      </c>
      <c r="E10" s="71">
        <v>0</v>
      </c>
      <c r="F10" s="72">
        <v>0</v>
      </c>
      <c r="G10" s="73">
        <v>0</v>
      </c>
      <c r="H10" s="73">
        <v>0</v>
      </c>
      <c r="I10" s="74">
        <f>SUM(F10:H10)</f>
        <v>0</v>
      </c>
      <c r="J10" s="8" t="s">
        <v>110</v>
      </c>
    </row>
    <row r="11" spans="1:10">
      <c r="A11" s="1"/>
      <c r="B11" s="69">
        <f>'Year 1'!B11</f>
        <v>51502</v>
      </c>
      <c r="C11" s="28" t="str">
        <f>'Year 1'!C11</f>
        <v>Fac. Salaries PT - Academic Year</v>
      </c>
      <c r="D11" s="70" t="str">
        <f>'Year 1'!D11</f>
        <v>B</v>
      </c>
      <c r="E11" s="71">
        <v>0</v>
      </c>
      <c r="F11" s="75">
        <v>0</v>
      </c>
      <c r="G11" s="73">
        <v>0</v>
      </c>
      <c r="H11" s="73">
        <v>0</v>
      </c>
      <c r="I11" s="74">
        <f t="shared" ref="I11:I13" si="0">SUM(F11:H11)</f>
        <v>0</v>
      </c>
      <c r="J11" s="15"/>
    </row>
    <row r="12" spans="1:10">
      <c r="A12" s="1"/>
      <c r="B12" s="69">
        <f>'Year 1'!B12</f>
        <v>52000</v>
      </c>
      <c r="C12" s="28" t="str">
        <f>'Year 1'!C12</f>
        <v>Fac. Salaries FT - Summer</v>
      </c>
      <c r="D12" s="70" t="str">
        <f>'Year 1'!D12</f>
        <v>B</v>
      </c>
      <c r="E12" s="71">
        <v>0</v>
      </c>
      <c r="F12" s="75">
        <v>0</v>
      </c>
      <c r="G12" s="73">
        <v>0</v>
      </c>
      <c r="H12" s="73">
        <v>0</v>
      </c>
      <c r="I12" s="74">
        <f t="shared" si="0"/>
        <v>0</v>
      </c>
      <c r="J12" s="15"/>
    </row>
    <row r="13" spans="1:10">
      <c r="A13" s="1"/>
      <c r="B13" s="69">
        <f>'Year 1'!B13</f>
        <v>55000</v>
      </c>
      <c r="C13" s="28" t="str">
        <f>'Year 1'!C13</f>
        <v>Admin. Professional FT (salaried)</v>
      </c>
      <c r="D13" s="70" t="str">
        <f>'Year 1'!D13</f>
        <v>A</v>
      </c>
      <c r="E13" s="71">
        <v>0</v>
      </c>
      <c r="F13" s="75">
        <v>0</v>
      </c>
      <c r="G13" s="73">
        <v>0</v>
      </c>
      <c r="H13" s="73">
        <v>0</v>
      </c>
      <c r="I13" s="74">
        <f t="shared" si="0"/>
        <v>0</v>
      </c>
      <c r="J13" s="8"/>
    </row>
    <row r="14" spans="1:10">
      <c r="A14" s="76" t="s">
        <v>34</v>
      </c>
      <c r="B14" s="77"/>
      <c r="C14" s="78" t="str">
        <f>'Year 1'!C14</f>
        <v>Total Senior/Key Personnel</v>
      </c>
      <c r="D14" s="79"/>
      <c r="E14" s="80"/>
      <c r="F14" s="81">
        <f>SUM(F10:F13)</f>
        <v>0</v>
      </c>
      <c r="G14" s="82">
        <f>SUM(G10:G13)</f>
        <v>0</v>
      </c>
      <c r="H14" s="82">
        <f t="shared" ref="H14:I14" si="1">SUM(H10:H13)</f>
        <v>0</v>
      </c>
      <c r="I14" s="82">
        <f t="shared" si="1"/>
        <v>0</v>
      </c>
      <c r="J14" s="269"/>
    </row>
    <row r="15" spans="1:10" ht="15" customHeight="1">
      <c r="A15" s="2"/>
      <c r="B15" s="83"/>
      <c r="C15" s="84" t="str">
        <f>'Year 1'!C15</f>
        <v>Other Personnel</v>
      </c>
      <c r="D15" s="85"/>
      <c r="E15" s="86"/>
      <c r="F15" s="87"/>
      <c r="G15" s="88"/>
      <c r="H15" s="89"/>
      <c r="I15" s="90"/>
      <c r="J15" s="213"/>
    </row>
    <row r="16" spans="1:10">
      <c r="A16" s="2"/>
      <c r="B16" s="91">
        <f>'Year 1'!B16</f>
        <v>55300</v>
      </c>
      <c r="C16" s="28" t="str">
        <f>'Year 1'!C16</f>
        <v>Special Projects</v>
      </c>
      <c r="D16" s="92" t="str">
        <f>'Year 1'!D16</f>
        <v>B</v>
      </c>
      <c r="E16" s="71">
        <v>0</v>
      </c>
      <c r="F16" s="75">
        <v>0</v>
      </c>
      <c r="G16" s="73">
        <v>0</v>
      </c>
      <c r="H16" s="73">
        <v>0</v>
      </c>
      <c r="I16" s="73">
        <f>SUM(F16:H16)</f>
        <v>0</v>
      </c>
      <c r="J16" s="13" t="s">
        <v>123</v>
      </c>
    </row>
    <row r="17" spans="1:10">
      <c r="A17" s="1"/>
      <c r="B17" s="69">
        <v>55600</v>
      </c>
      <c r="C17" s="28" t="str">
        <f>'Year 1'!C17</f>
        <v>Technicians/Specialists</v>
      </c>
      <c r="D17" s="70" t="str">
        <f>'Year 1'!D17</f>
        <v>B</v>
      </c>
      <c r="E17" s="71">
        <v>0</v>
      </c>
      <c r="F17" s="75">
        <v>0</v>
      </c>
      <c r="G17" s="73">
        <v>0</v>
      </c>
      <c r="H17" s="73">
        <v>0</v>
      </c>
      <c r="I17" s="73">
        <f t="shared" ref="I17:I23" si="2">SUM(F17:H17)</f>
        <v>0</v>
      </c>
      <c r="J17" s="15"/>
    </row>
    <row r="18" spans="1:10" hidden="1">
      <c r="A18" s="1"/>
      <c r="B18" s="69"/>
      <c r="C18" s="28" t="str">
        <f>'Year 1'!C18</f>
        <v>Post Doctoral Associates</v>
      </c>
      <c r="D18" s="70" t="str">
        <f>'Year 1'!D18</f>
        <v>A</v>
      </c>
      <c r="E18" s="71">
        <v>0</v>
      </c>
      <c r="F18" s="75">
        <v>0</v>
      </c>
      <c r="G18" s="73">
        <v>0</v>
      </c>
      <c r="H18" s="73">
        <v>0</v>
      </c>
      <c r="I18" s="74">
        <f t="shared" si="2"/>
        <v>0</v>
      </c>
      <c r="J18" s="15"/>
    </row>
    <row r="19" spans="1:10">
      <c r="A19" s="1"/>
      <c r="B19" s="69">
        <v>53000</v>
      </c>
      <c r="C19" s="28" t="str">
        <f>'Year 1'!C19</f>
        <v>Graduate Students</v>
      </c>
      <c r="D19" s="70" t="str">
        <f>'Year 1'!D19</f>
        <v>NA</v>
      </c>
      <c r="E19" s="71">
        <v>0</v>
      </c>
      <c r="F19" s="75">
        <v>0</v>
      </c>
      <c r="G19" s="73">
        <v>0</v>
      </c>
      <c r="H19" s="73">
        <v>0</v>
      </c>
      <c r="I19" s="74">
        <f t="shared" si="2"/>
        <v>0</v>
      </c>
      <c r="J19" s="15"/>
    </row>
    <row r="20" spans="1:10">
      <c r="A20" s="1"/>
      <c r="B20" s="69">
        <v>58000</v>
      </c>
      <c r="C20" s="28" t="str">
        <f>'Year 1'!C20</f>
        <v>Undergraduate Students</v>
      </c>
      <c r="D20" s="70" t="str">
        <f>'Year 1'!D20</f>
        <v>NA</v>
      </c>
      <c r="E20" s="71">
        <v>0</v>
      </c>
      <c r="F20" s="75">
        <v>0</v>
      </c>
      <c r="G20" s="73">
        <v>0</v>
      </c>
      <c r="H20" s="73">
        <v>0</v>
      </c>
      <c r="I20" s="74">
        <f t="shared" si="2"/>
        <v>0</v>
      </c>
      <c r="J20" s="15"/>
    </row>
    <row r="21" spans="1:10" s="94" customFormat="1">
      <c r="A21" s="2"/>
      <c r="B21" s="69">
        <v>55100</v>
      </c>
      <c r="C21" s="28" t="str">
        <f>'Year 1'!C21</f>
        <v>Admin. Professional PT</v>
      </c>
      <c r="D21" s="70" t="str">
        <f>'Year 1'!D21</f>
        <v>B</v>
      </c>
      <c r="E21" s="71">
        <v>0</v>
      </c>
      <c r="F21" s="96">
        <v>0</v>
      </c>
      <c r="G21" s="97">
        <v>0</v>
      </c>
      <c r="H21" s="97">
        <v>0</v>
      </c>
      <c r="I21" s="97">
        <f t="shared" ref="I21" si="3">SUM(F21:H21)</f>
        <v>0</v>
      </c>
      <c r="J21" s="13"/>
    </row>
    <row r="22" spans="1:10">
      <c r="A22" s="1"/>
      <c r="B22" s="69">
        <v>56100</v>
      </c>
      <c r="C22" s="28" t="str">
        <f>'Year 1'!C22</f>
        <v>Office/Clerical PT (hourly)</v>
      </c>
      <c r="D22" s="70" t="str">
        <f>'Year 1'!D22</f>
        <v>B</v>
      </c>
      <c r="E22" s="71">
        <v>0</v>
      </c>
      <c r="F22" s="75">
        <v>0</v>
      </c>
      <c r="G22" s="73">
        <v>0</v>
      </c>
      <c r="H22" s="73">
        <v>0</v>
      </c>
      <c r="I22" s="74">
        <f t="shared" si="2"/>
        <v>0</v>
      </c>
      <c r="J22" s="15"/>
    </row>
    <row r="23" spans="1:10">
      <c r="A23" s="1"/>
      <c r="B23" s="69">
        <v>56000</v>
      </c>
      <c r="C23" s="28" t="str">
        <f>'Year 1'!C23</f>
        <v>Office/Clerical FT (hourly)</v>
      </c>
      <c r="D23" s="70" t="str">
        <f>'Year 1'!D23</f>
        <v>A</v>
      </c>
      <c r="E23" s="71">
        <v>0</v>
      </c>
      <c r="F23" s="75">
        <v>0</v>
      </c>
      <c r="G23" s="73">
        <v>0</v>
      </c>
      <c r="H23" s="73">
        <v>0</v>
      </c>
      <c r="I23" s="74">
        <f t="shared" si="2"/>
        <v>0</v>
      </c>
      <c r="J23" s="15"/>
    </row>
    <row r="24" spans="1:10">
      <c r="A24" s="76" t="s">
        <v>80</v>
      </c>
      <c r="B24" s="100"/>
      <c r="C24" s="101" t="str">
        <f>'Year 1'!C24</f>
        <v>Total Other Personnel</v>
      </c>
      <c r="D24" s="102"/>
      <c r="E24" s="80"/>
      <c r="F24" s="81">
        <f>SUM(F16:F23)</f>
        <v>0</v>
      </c>
      <c r="G24" s="82">
        <f>SUM(G16:G23)</f>
        <v>0</v>
      </c>
      <c r="H24" s="82">
        <f>SUM(H16:H23)</f>
        <v>0</v>
      </c>
      <c r="I24" s="82">
        <f>SUM(I16:I23)</f>
        <v>0</v>
      </c>
      <c r="J24" s="270"/>
    </row>
    <row r="25" spans="1:10" hidden="1">
      <c r="A25" s="1"/>
      <c r="B25" s="205"/>
      <c r="C25" s="84" t="str">
        <f>'Year 1'!C25</f>
        <v>Other Personnel - Summer</v>
      </c>
      <c r="D25" s="85"/>
      <c r="E25" s="86"/>
      <c r="F25" s="87"/>
      <c r="G25" s="88"/>
      <c r="H25" s="89"/>
      <c r="I25" s="90"/>
      <c r="J25" s="213"/>
    </row>
    <row r="26" spans="1:10" hidden="1">
      <c r="A26" s="1"/>
      <c r="B26" s="69">
        <v>53000</v>
      </c>
      <c r="C26" s="106" t="str">
        <f>'Year 1'!C26</f>
        <v>Graduate Students - Summer</v>
      </c>
      <c r="D26" s="107" t="str">
        <f>'Year 1'!D26</f>
        <v>C</v>
      </c>
      <c r="E26" s="71">
        <v>0</v>
      </c>
      <c r="F26" s="75">
        <v>0</v>
      </c>
      <c r="G26" s="73">
        <v>0</v>
      </c>
      <c r="H26" s="73">
        <v>0</v>
      </c>
      <c r="I26" s="74">
        <f>SUM(F26:H26)</f>
        <v>0</v>
      </c>
      <c r="J26" s="15"/>
    </row>
    <row r="27" spans="1:10" hidden="1">
      <c r="A27" s="1"/>
      <c r="B27" s="69">
        <v>58000</v>
      </c>
      <c r="C27" s="28" t="str">
        <f>'Year 1'!C27</f>
        <v>Undergraduates - Summer</v>
      </c>
      <c r="D27" s="70" t="str">
        <f>'Year 1'!D27</f>
        <v>C</v>
      </c>
      <c r="E27" s="108">
        <v>0</v>
      </c>
      <c r="F27" s="75">
        <v>0</v>
      </c>
      <c r="G27" s="73">
        <v>0</v>
      </c>
      <c r="H27" s="73">
        <v>0</v>
      </c>
      <c r="I27" s="73">
        <f>SUM(F27:H27)</f>
        <v>0</v>
      </c>
      <c r="J27" s="15"/>
    </row>
    <row r="28" spans="1:10" hidden="1">
      <c r="A28" s="109" t="s">
        <v>81</v>
      </c>
      <c r="B28" s="110"/>
      <c r="C28" s="111" t="str">
        <f>'Year 1'!C28</f>
        <v>Total Other Personnel - SU</v>
      </c>
      <c r="D28" s="111"/>
      <c r="E28" s="112"/>
      <c r="F28" s="113">
        <f>SUM(F26:F27)</f>
        <v>0</v>
      </c>
      <c r="G28" s="114">
        <f>SUM(G26:G27)</f>
        <v>0</v>
      </c>
      <c r="H28" s="114">
        <f>SUM(H26:H27)</f>
        <v>0</v>
      </c>
      <c r="I28" s="114">
        <f>SUM(I26:I27)</f>
        <v>0</v>
      </c>
      <c r="J28" s="214"/>
    </row>
    <row r="29" spans="1:10">
      <c r="A29" s="1"/>
      <c r="B29" s="116"/>
      <c r="C29" s="106"/>
      <c r="D29" s="106"/>
      <c r="E29" s="117"/>
      <c r="F29" s="118"/>
      <c r="G29" s="88"/>
      <c r="H29" s="88"/>
      <c r="I29" s="74"/>
      <c r="J29" s="15"/>
    </row>
    <row r="30" spans="1:10" ht="13.8" thickBot="1">
      <c r="A30" s="282"/>
      <c r="B30" s="283"/>
      <c r="C30" s="284" t="str">
        <f>'Year 1'!C30</f>
        <v>Total Salaries and Wages</v>
      </c>
      <c r="D30" s="284"/>
      <c r="E30" s="285"/>
      <c r="F30" s="286">
        <f>+F14+F24+F28</f>
        <v>0</v>
      </c>
      <c r="G30" s="287">
        <f>+G14+G24+G28</f>
        <v>0</v>
      </c>
      <c r="H30" s="287">
        <f>+H14+H24+H28</f>
        <v>0</v>
      </c>
      <c r="I30" s="287">
        <f>+I14+I24+I28</f>
        <v>0</v>
      </c>
      <c r="J30" s="288"/>
    </row>
    <row r="31" spans="1:10" ht="13.8" thickTop="1">
      <c r="A31" s="122"/>
      <c r="B31" s="16"/>
      <c r="C31" s="123" t="str">
        <f>'Year 1'!C31</f>
        <v>Employee Benefits</v>
      </c>
      <c r="D31" s="123"/>
      <c r="E31" s="124" t="s">
        <v>21</v>
      </c>
      <c r="F31" s="125"/>
      <c r="G31" s="126"/>
      <c r="H31" s="126"/>
      <c r="I31" s="127"/>
      <c r="J31" s="264"/>
    </row>
    <row r="32" spans="1:10">
      <c r="A32" s="39"/>
      <c r="B32" s="129">
        <f>'Year 1'!B32</f>
        <v>59630</v>
      </c>
      <c r="C32" s="130" t="str">
        <f>'Year 1'!C32</f>
        <v>FT Rate</v>
      </c>
      <c r="D32" s="131" t="str">
        <f>'Year 1'!D32</f>
        <v>A)</v>
      </c>
      <c r="E32" s="132">
        <f>'Year 1'!E32</f>
        <v>0.31659999999999999</v>
      </c>
      <c r="F32" s="75">
        <f>$E$32*(F10+F23+F18+F13)</f>
        <v>0</v>
      </c>
      <c r="G32" s="73">
        <f>$E$32*(G10+G23+G18+G13)</f>
        <v>0</v>
      </c>
      <c r="H32" s="73">
        <f>$E$32*(H10+H23+H18+H13)</f>
        <v>0</v>
      </c>
      <c r="I32" s="74">
        <f>SUM(F32:H32)</f>
        <v>0</v>
      </c>
      <c r="J32" s="215"/>
    </row>
    <row r="33" spans="1:10">
      <c r="A33" s="39"/>
      <c r="B33" s="129">
        <f>'Year 1'!B33</f>
        <v>59630</v>
      </c>
      <c r="C33" s="130" t="str">
        <f>'Year 1'!C33</f>
        <v>PT Rate / Summer FT Rate</v>
      </c>
      <c r="D33" s="131" t="str">
        <f>'Year 1'!D33</f>
        <v>B)</v>
      </c>
      <c r="E33" s="132">
        <f>'Year 1'!E33</f>
        <v>8.48E-2</v>
      </c>
      <c r="F33" s="75">
        <f>$E$33*(F11+F12+F16+F17+F22+F21)</f>
        <v>0</v>
      </c>
      <c r="G33" s="73">
        <f>$E$33*(G11+G12+G16+G17+G22)</f>
        <v>0</v>
      </c>
      <c r="H33" s="73">
        <f>$E$33*(H11+H12+H16+H17+H22)</f>
        <v>0</v>
      </c>
      <c r="I33" s="74">
        <f>SUM(F33:H33)</f>
        <v>0</v>
      </c>
      <c r="J33" s="215"/>
    </row>
    <row r="34" spans="1:10" hidden="1">
      <c r="A34" s="39"/>
      <c r="B34" s="129">
        <f>'Year 1'!B34</f>
        <v>59630</v>
      </c>
      <c r="C34" s="130" t="str">
        <f>'Year 1'!C34</f>
        <v>PT Internal rate</v>
      </c>
      <c r="D34" s="131" t="str">
        <f>'Year 1'!D34</f>
        <v>C)</v>
      </c>
      <c r="E34" s="132">
        <f>'Year 1'!E34</f>
        <v>0</v>
      </c>
      <c r="F34" s="75">
        <f>$E$34*(F26+F27)</f>
        <v>0</v>
      </c>
      <c r="G34" s="73">
        <f>$E$34*(G26+G27)</f>
        <v>0</v>
      </c>
      <c r="H34" s="73">
        <f>$E$34*(H26+H27)</f>
        <v>0</v>
      </c>
      <c r="I34" s="74">
        <f>SUM(F34:H34)</f>
        <v>0</v>
      </c>
      <c r="J34" s="15"/>
    </row>
    <row r="35" spans="1:10">
      <c r="A35" s="76" t="s">
        <v>72</v>
      </c>
      <c r="B35" s="100"/>
      <c r="C35" s="133" t="str">
        <f>'Year 1'!C35</f>
        <v>Total Fringe Benefits</v>
      </c>
      <c r="D35" s="134"/>
      <c r="E35" s="135"/>
      <c r="F35" s="81">
        <f>SUM(F32:F34)</f>
        <v>0</v>
      </c>
      <c r="G35" s="82">
        <f>SUM(G32:G34)</f>
        <v>0</v>
      </c>
      <c r="H35" s="82">
        <f>SUM(H32:H34)</f>
        <v>0</v>
      </c>
      <c r="I35" s="136">
        <f>SUM(I32:I34)</f>
        <v>0</v>
      </c>
      <c r="J35" s="270"/>
    </row>
    <row r="36" spans="1:10">
      <c r="A36" s="1"/>
      <c r="B36" s="116"/>
      <c r="C36" s="39"/>
      <c r="D36" s="3"/>
      <c r="E36" s="132"/>
      <c r="F36" s="137"/>
      <c r="G36" s="138"/>
      <c r="H36" s="138"/>
      <c r="I36" s="139"/>
      <c r="J36" s="15"/>
    </row>
    <row r="37" spans="1:10" ht="27" thickBot="1">
      <c r="A37" s="119"/>
      <c r="B37" s="19"/>
      <c r="C37" s="140" t="str">
        <f>'Year 1'!C37</f>
        <v>Total  Salaries, Wages, Employee Benefits</v>
      </c>
      <c r="D37" s="141"/>
      <c r="E37" s="142"/>
      <c r="F37" s="120">
        <f>+F30+F35</f>
        <v>0</v>
      </c>
      <c r="G37" s="121">
        <f>+G30+G35</f>
        <v>0</v>
      </c>
      <c r="H37" s="121">
        <f>+H30+H35</f>
        <v>0</v>
      </c>
      <c r="I37" s="143">
        <f>+I30+I35</f>
        <v>0</v>
      </c>
      <c r="J37" s="272"/>
    </row>
    <row r="38" spans="1:10" ht="13.8" thickTop="1">
      <c r="A38" s="53"/>
      <c r="B38" s="16"/>
      <c r="C38" s="123" t="str">
        <f>'Year 1'!C38</f>
        <v>Equipment  (UHart threshold)</v>
      </c>
      <c r="D38" s="145"/>
      <c r="E38" s="146"/>
      <c r="F38" s="125"/>
      <c r="G38" s="126"/>
      <c r="H38" s="126"/>
      <c r="I38" s="127"/>
      <c r="J38" s="265"/>
    </row>
    <row r="39" spans="1:10">
      <c r="A39" s="148"/>
      <c r="B39" s="129">
        <f>'Year 1'!B39</f>
        <v>68100</v>
      </c>
      <c r="C39" s="28" t="str">
        <f>'Year 1'!C39</f>
        <v>Capital Equipment (&gt;$2500)</v>
      </c>
      <c r="D39" s="149"/>
      <c r="E39" s="42"/>
      <c r="F39" s="75">
        <v>0</v>
      </c>
      <c r="G39" s="73">
        <v>0</v>
      </c>
      <c r="H39" s="73">
        <v>0</v>
      </c>
      <c r="I39" s="74">
        <f>SUM(F39:H39)</f>
        <v>0</v>
      </c>
      <c r="J39" s="216"/>
    </row>
    <row r="40" spans="1:10">
      <c r="A40" s="76" t="s">
        <v>73</v>
      </c>
      <c r="B40" s="20"/>
      <c r="C40" s="78" t="str">
        <f>'Year 1'!C40</f>
        <v>Total Equipment</v>
      </c>
      <c r="D40" s="150"/>
      <c r="E40" s="151"/>
      <c r="F40" s="81">
        <f>SUM(F39)</f>
        <v>0</v>
      </c>
      <c r="G40" s="82">
        <f>SUM(G39)</f>
        <v>0</v>
      </c>
      <c r="H40" s="82">
        <f>SUM(H39)</f>
        <v>0</v>
      </c>
      <c r="I40" s="136">
        <f>SUM(I39)</f>
        <v>0</v>
      </c>
      <c r="J40" s="271"/>
    </row>
    <row r="41" spans="1:10">
      <c r="A41" s="53"/>
      <c r="B41" s="153"/>
      <c r="C41" s="123" t="str">
        <f>'Year 1'!C41</f>
        <v>Travel</v>
      </c>
      <c r="D41" s="145"/>
      <c r="E41" s="146"/>
      <c r="F41" s="125"/>
      <c r="G41" s="126"/>
      <c r="H41" s="126"/>
      <c r="I41" s="127"/>
      <c r="J41" s="265"/>
    </row>
    <row r="42" spans="1:10">
      <c r="A42" s="148"/>
      <c r="B42" s="129">
        <f>'Year 1'!B42</f>
        <v>61500</v>
      </c>
      <c r="C42" s="28" t="str">
        <f>'Year 1'!C42</f>
        <v>Travel - Domestic</v>
      </c>
      <c r="D42" s="149"/>
      <c r="E42" s="42"/>
      <c r="F42" s="75">
        <v>0</v>
      </c>
      <c r="G42" s="73">
        <v>0</v>
      </c>
      <c r="H42" s="73">
        <v>0</v>
      </c>
      <c r="I42" s="74">
        <f>SUM(F42:H42)</f>
        <v>0</v>
      </c>
      <c r="J42" s="216"/>
    </row>
    <row r="43" spans="1:10" ht="21">
      <c r="A43" s="148"/>
      <c r="B43" s="129">
        <f>'Year 1'!B43</f>
        <v>61505</v>
      </c>
      <c r="C43" s="28" t="str">
        <f>'Year 1'!C43</f>
        <v>Travel - Foreign</v>
      </c>
      <c r="D43" s="149"/>
      <c r="E43" s="42"/>
      <c r="F43" s="75">
        <v>0</v>
      </c>
      <c r="G43" s="73">
        <v>0</v>
      </c>
      <c r="H43" s="73">
        <v>0</v>
      </c>
      <c r="I43" s="74">
        <f>SUM(F43:H43)</f>
        <v>0</v>
      </c>
      <c r="J43" s="11" t="s">
        <v>125</v>
      </c>
    </row>
    <row r="44" spans="1:10">
      <c r="A44" s="76" t="s">
        <v>74</v>
      </c>
      <c r="B44" s="77"/>
      <c r="C44" s="78" t="str">
        <f>'Year 1'!C44</f>
        <v>Total Travel</v>
      </c>
      <c r="D44" s="150"/>
      <c r="E44" s="151"/>
      <c r="F44" s="154">
        <f>F42+F43</f>
        <v>0</v>
      </c>
      <c r="G44" s="155">
        <f>G42+G43</f>
        <v>0</v>
      </c>
      <c r="H44" s="155">
        <f>H42+H43</f>
        <v>0</v>
      </c>
      <c r="I44" s="155">
        <f>I42+I43</f>
        <v>0</v>
      </c>
      <c r="J44" s="271"/>
    </row>
    <row r="45" spans="1:10">
      <c r="A45" s="53"/>
      <c r="B45" s="156"/>
      <c r="C45" s="123" t="str">
        <f>'Year 1'!C45</f>
        <v>Participant/Trainee Support Costs</v>
      </c>
      <c r="D45" s="145"/>
      <c r="E45" s="157"/>
      <c r="F45" s="158"/>
      <c r="G45" s="159"/>
      <c r="H45" s="159"/>
      <c r="I45" s="160"/>
      <c r="J45" s="265"/>
    </row>
    <row r="46" spans="1:10">
      <c r="A46" s="148"/>
      <c r="B46" s="129">
        <f>'Year 1'!B46</f>
        <v>64790</v>
      </c>
      <c r="C46" s="28" t="str">
        <f>'Year 1'!C46</f>
        <v>Tuition/Fees/Health Insurance</v>
      </c>
      <c r="D46" s="149"/>
      <c r="E46" s="41"/>
      <c r="F46" s="75">
        <v>0</v>
      </c>
      <c r="G46" s="73">
        <v>0</v>
      </c>
      <c r="H46" s="73">
        <v>0</v>
      </c>
      <c r="I46" s="74">
        <f>SUM(F46:H46)</f>
        <v>0</v>
      </c>
      <c r="J46" s="216"/>
    </row>
    <row r="47" spans="1:10">
      <c r="A47" s="148"/>
      <c r="B47" s="129">
        <f>'Year 1'!B47</f>
        <v>64790</v>
      </c>
      <c r="C47" s="28" t="str">
        <f>'Year 1'!C47</f>
        <v>Stipends</v>
      </c>
      <c r="D47" s="149"/>
      <c r="E47" s="41"/>
      <c r="F47" s="75">
        <v>0</v>
      </c>
      <c r="G47" s="73">
        <v>0</v>
      </c>
      <c r="H47" s="73">
        <v>0</v>
      </c>
      <c r="I47" s="74">
        <f>SUM(F47:H47)</f>
        <v>0</v>
      </c>
      <c r="J47" s="216"/>
    </row>
    <row r="48" spans="1:10">
      <c r="A48" s="148"/>
      <c r="B48" s="129">
        <f>'Year 1'!B48</f>
        <v>64790</v>
      </c>
      <c r="C48" s="28" t="str">
        <f>'Year 1'!C48</f>
        <v>Travel</v>
      </c>
      <c r="D48" s="149"/>
      <c r="E48" s="41"/>
      <c r="F48" s="75">
        <v>0</v>
      </c>
      <c r="G48" s="73">
        <v>0</v>
      </c>
      <c r="H48" s="73">
        <v>0</v>
      </c>
      <c r="I48" s="74">
        <f>SUM(F48:H48)</f>
        <v>0</v>
      </c>
      <c r="J48" s="216"/>
    </row>
    <row r="49" spans="1:10">
      <c r="A49" s="1"/>
      <c r="B49" s="129">
        <f>'Year 1'!B49</f>
        <v>64790</v>
      </c>
      <c r="C49" s="39" t="str">
        <f>'Year 1'!C49</f>
        <v>Subsistence</v>
      </c>
      <c r="D49" s="3"/>
      <c r="E49" s="41"/>
      <c r="F49" s="75">
        <v>0</v>
      </c>
      <c r="G49" s="73">
        <v>0</v>
      </c>
      <c r="H49" s="73">
        <v>0</v>
      </c>
      <c r="I49" s="74">
        <f>SUM(F49:H49)</f>
        <v>0</v>
      </c>
      <c r="J49" s="216"/>
    </row>
    <row r="50" spans="1:10">
      <c r="A50" s="1"/>
      <c r="B50" s="129">
        <f>'Year 1'!B50</f>
        <v>64790</v>
      </c>
      <c r="C50" s="39" t="str">
        <f>'Year 1'!C50</f>
        <v>Other</v>
      </c>
      <c r="D50" s="3"/>
      <c r="E50" s="41"/>
      <c r="F50" s="75">
        <v>0</v>
      </c>
      <c r="G50" s="73">
        <v>0</v>
      </c>
      <c r="H50" s="73">
        <v>0</v>
      </c>
      <c r="I50" s="74">
        <f>SUM(F50:H50)</f>
        <v>0</v>
      </c>
      <c r="J50" s="216"/>
    </row>
    <row r="51" spans="1:10">
      <c r="A51" s="76" t="s">
        <v>75</v>
      </c>
      <c r="B51" s="20"/>
      <c r="C51" s="78" t="str">
        <f>'Year 1'!C51</f>
        <v>Total Participant/Trainee Support Costs</v>
      </c>
      <c r="D51" s="150"/>
      <c r="E51" s="151"/>
      <c r="F51" s="81">
        <f>SUM(F46:F50)</f>
        <v>0</v>
      </c>
      <c r="G51" s="82">
        <f>SUM(G46:G50)</f>
        <v>0</v>
      </c>
      <c r="H51" s="82">
        <f>SUM(H46:H50)</f>
        <v>0</v>
      </c>
      <c r="I51" s="82">
        <f>SUM(I46:I50)</f>
        <v>0</v>
      </c>
      <c r="J51" s="271"/>
    </row>
    <row r="52" spans="1:10">
      <c r="A52" s="53"/>
      <c r="B52" s="16"/>
      <c r="C52" s="162" t="str">
        <f>'Year 1'!C52</f>
        <v>Other Direct Costs</v>
      </c>
      <c r="D52" s="163"/>
      <c r="E52" s="146"/>
      <c r="F52" s="125"/>
      <c r="G52" s="126"/>
      <c r="H52" s="126"/>
      <c r="I52" s="127"/>
      <c r="J52" s="266"/>
    </row>
    <row r="53" spans="1:10">
      <c r="A53" s="164"/>
      <c r="B53" s="165" t="s">
        <v>53</v>
      </c>
      <c r="C53" s="166"/>
      <c r="D53" s="167" t="str">
        <f>'Year 1'!D53</f>
        <v>=</v>
      </c>
      <c r="E53" s="168">
        <f>SUM(F54:F60)</f>
        <v>0</v>
      </c>
      <c r="F53" s="169"/>
      <c r="G53" s="170"/>
      <c r="H53" s="170"/>
      <c r="I53" s="171"/>
      <c r="J53" s="217"/>
    </row>
    <row r="54" spans="1:10">
      <c r="A54" s="148"/>
      <c r="B54" s="129">
        <f>'Year 1'!B54</f>
        <v>66000</v>
      </c>
      <c r="C54" s="28" t="str">
        <f>'Year 1'!C54</f>
        <v>Office Supplies</v>
      </c>
      <c r="D54" s="149"/>
      <c r="E54" s="173"/>
      <c r="F54" s="75">
        <v>0</v>
      </c>
      <c r="G54" s="73">
        <v>0</v>
      </c>
      <c r="H54" s="73">
        <v>0</v>
      </c>
      <c r="I54" s="74">
        <f t="shared" ref="I54:I63" si="4">SUM(F54:H54)</f>
        <v>0</v>
      </c>
      <c r="J54" s="218"/>
    </row>
    <row r="55" spans="1:10">
      <c r="A55" s="148"/>
      <c r="B55" s="129">
        <f>'Year 1'!B55</f>
        <v>66100</v>
      </c>
      <c r="C55" s="28" t="str">
        <f>'Year 1'!C55</f>
        <v>Instructional Supplies</v>
      </c>
      <c r="D55" s="149"/>
      <c r="E55" s="173"/>
      <c r="F55" s="75">
        <v>0</v>
      </c>
      <c r="G55" s="73">
        <v>0</v>
      </c>
      <c r="H55" s="73">
        <v>0</v>
      </c>
      <c r="I55" s="74">
        <f t="shared" si="4"/>
        <v>0</v>
      </c>
      <c r="J55" s="218"/>
    </row>
    <row r="56" spans="1:10">
      <c r="A56" s="148"/>
      <c r="B56" s="129">
        <f>'Year 1'!B56</f>
        <v>66650</v>
      </c>
      <c r="C56" s="28" t="str">
        <f>'Year 1'!C56</f>
        <v>Research Supplies</v>
      </c>
      <c r="D56" s="149"/>
      <c r="E56" s="173"/>
      <c r="F56" s="75">
        <v>0</v>
      </c>
      <c r="G56" s="73">
        <v>0</v>
      </c>
      <c r="H56" s="73">
        <v>0</v>
      </c>
      <c r="I56" s="74">
        <f t="shared" si="4"/>
        <v>0</v>
      </c>
      <c r="J56" s="218"/>
    </row>
    <row r="57" spans="1:10">
      <c r="A57" s="148"/>
      <c r="B57" s="129">
        <f>'Year 1'!B57</f>
        <v>68110</v>
      </c>
      <c r="C57" s="28" t="str">
        <f>'Year 1'!C57</f>
        <v>PC or printer (&lt;$2,500)</v>
      </c>
      <c r="D57" s="149"/>
      <c r="E57" s="173"/>
      <c r="F57" s="75">
        <v>0</v>
      </c>
      <c r="G57" s="73">
        <v>0</v>
      </c>
      <c r="H57" s="73">
        <v>0</v>
      </c>
      <c r="I57" s="74">
        <f>SUM(F57:H57)</f>
        <v>0</v>
      </c>
      <c r="J57" s="218"/>
    </row>
    <row r="58" spans="1:10">
      <c r="A58" s="148"/>
      <c r="B58" s="129">
        <f>'Year 1'!B58</f>
        <v>68129</v>
      </c>
      <c r="C58" s="28" t="str">
        <f>'Year 1'!C58</f>
        <v>Minor hardware</v>
      </c>
      <c r="D58" s="149"/>
      <c r="E58" s="173"/>
      <c r="F58" s="75">
        <v>0</v>
      </c>
      <c r="G58" s="73">
        <v>0</v>
      </c>
      <c r="H58" s="73">
        <v>0</v>
      </c>
      <c r="I58" s="74">
        <f t="shared" ref="I58:I59" si="5">SUM(F58:H58)</f>
        <v>0</v>
      </c>
      <c r="J58" s="10"/>
    </row>
    <row r="59" spans="1:10">
      <c r="A59" s="148"/>
      <c r="B59" s="129">
        <f>'Year 1'!B59</f>
        <v>68135</v>
      </c>
      <c r="C59" s="28" t="str">
        <f>'Year 1'!C59</f>
        <v>Software</v>
      </c>
      <c r="D59" s="149"/>
      <c r="E59" s="173"/>
      <c r="F59" s="75">
        <v>0</v>
      </c>
      <c r="G59" s="73">
        <v>0</v>
      </c>
      <c r="H59" s="73">
        <v>0</v>
      </c>
      <c r="I59" s="74">
        <f t="shared" si="5"/>
        <v>0</v>
      </c>
      <c r="J59" s="10"/>
    </row>
    <row r="60" spans="1:10">
      <c r="A60" s="148"/>
      <c r="B60" s="129">
        <f>'Year 1'!B60</f>
        <v>66500</v>
      </c>
      <c r="C60" s="28" t="str">
        <f>'Year 1'!C60</f>
        <v>Chemicals</v>
      </c>
      <c r="D60" s="149"/>
      <c r="E60" s="173"/>
      <c r="F60" s="75">
        <v>0</v>
      </c>
      <c r="G60" s="73">
        <v>0</v>
      </c>
      <c r="H60" s="73">
        <v>0</v>
      </c>
      <c r="I60" s="74">
        <f>SUM(F60:H60)</f>
        <v>0</v>
      </c>
      <c r="J60" s="218"/>
    </row>
    <row r="61" spans="1:10">
      <c r="A61" s="148"/>
      <c r="B61" s="165" t="s">
        <v>54</v>
      </c>
      <c r="D61" s="167" t="str">
        <f>'Year 1'!D61</f>
        <v>=</v>
      </c>
      <c r="E61" s="168">
        <f>SUM(F62:F63)</f>
        <v>0</v>
      </c>
      <c r="F61" s="169"/>
      <c r="G61" s="170"/>
      <c r="H61" s="170"/>
      <c r="I61" s="171"/>
      <c r="J61" s="218"/>
    </row>
    <row r="62" spans="1:10">
      <c r="A62" s="148"/>
      <c r="B62" s="129">
        <f>'Year 1'!B62</f>
        <v>61100</v>
      </c>
      <c r="C62" s="28" t="str">
        <f>'Year 1'!C62</f>
        <v>Printing - In House</v>
      </c>
      <c r="D62" s="149"/>
      <c r="E62" s="173"/>
      <c r="F62" s="75">
        <v>0</v>
      </c>
      <c r="G62" s="73">
        <v>0</v>
      </c>
      <c r="H62" s="73">
        <v>0</v>
      </c>
      <c r="I62" s="74">
        <f t="shared" si="4"/>
        <v>0</v>
      </c>
      <c r="J62" s="218"/>
    </row>
    <row r="63" spans="1:10">
      <c r="A63" s="1"/>
      <c r="B63" s="129">
        <f>'Year 1'!B63</f>
        <v>61400</v>
      </c>
      <c r="C63" s="28" t="str">
        <f>'Year 1'!C63</f>
        <v>Publishing Expense</v>
      </c>
      <c r="D63" s="149"/>
      <c r="E63" s="173"/>
      <c r="F63" s="75">
        <v>0</v>
      </c>
      <c r="G63" s="73">
        <v>0</v>
      </c>
      <c r="H63" s="73">
        <v>0</v>
      </c>
      <c r="I63" s="74">
        <f t="shared" si="4"/>
        <v>0</v>
      </c>
      <c r="J63" s="218"/>
    </row>
    <row r="64" spans="1:10">
      <c r="A64" s="1"/>
      <c r="B64" s="174" t="s">
        <v>55</v>
      </c>
      <c r="D64" s="167" t="str">
        <f>'Year 1'!D64</f>
        <v>=</v>
      </c>
      <c r="E64" s="168">
        <f>SUM(F65:F68)</f>
        <v>0</v>
      </c>
      <c r="F64" s="169"/>
      <c r="G64" s="170"/>
      <c r="H64" s="170"/>
      <c r="I64" s="171"/>
      <c r="J64" s="218"/>
    </row>
    <row r="65" spans="1:10">
      <c r="A65" s="148"/>
      <c r="B65" s="129">
        <f>'Year 1'!B65</f>
        <v>62700</v>
      </c>
      <c r="C65" s="28" t="str">
        <f>'Year 1'!C65</f>
        <v>Consultants</v>
      </c>
      <c r="D65" s="149"/>
      <c r="E65" s="173"/>
      <c r="F65" s="75">
        <v>0</v>
      </c>
      <c r="G65" s="73">
        <v>0</v>
      </c>
      <c r="H65" s="73">
        <v>0</v>
      </c>
      <c r="I65" s="74">
        <f>SUM(F65:H65)</f>
        <v>0</v>
      </c>
      <c r="J65" s="216"/>
    </row>
    <row r="66" spans="1:10">
      <c r="A66" s="1"/>
      <c r="B66" s="129">
        <f>'Year 1'!B66</f>
        <v>62910</v>
      </c>
      <c r="C66" s="28" t="str">
        <f>'Year 1'!C66</f>
        <v>Evaluation</v>
      </c>
      <c r="D66" s="149"/>
      <c r="E66" s="173"/>
      <c r="F66" s="75">
        <v>0</v>
      </c>
      <c r="G66" s="73">
        <v>0</v>
      </c>
      <c r="H66" s="73">
        <v>0</v>
      </c>
      <c r="I66" s="74">
        <f>SUM(F66:H66)</f>
        <v>0</v>
      </c>
      <c r="J66" s="216"/>
    </row>
    <row r="67" spans="1:10">
      <c r="A67" s="148"/>
      <c r="B67" s="129">
        <f>'Year 1'!B67</f>
        <v>62600</v>
      </c>
      <c r="C67" s="28" t="str">
        <f>'Year 1'!C67</f>
        <v>Contracted Services</v>
      </c>
      <c r="D67" s="149"/>
      <c r="E67" s="175"/>
      <c r="F67" s="75">
        <v>0</v>
      </c>
      <c r="G67" s="73">
        <v>0</v>
      </c>
      <c r="H67" s="73">
        <v>0</v>
      </c>
      <c r="I67" s="74">
        <f>SUM(F67:H67)</f>
        <v>0</v>
      </c>
      <c r="J67" s="216"/>
    </row>
    <row r="68" spans="1:10">
      <c r="A68" s="1"/>
      <c r="B68" s="129">
        <f>'Year 1'!B68</f>
        <v>62900</v>
      </c>
      <c r="C68" s="28" t="str">
        <f>'Year 1'!C68</f>
        <v>Other Professional Services</v>
      </c>
      <c r="D68" s="149"/>
      <c r="E68" s="173"/>
      <c r="F68" s="75">
        <v>0</v>
      </c>
      <c r="G68" s="73">
        <v>0</v>
      </c>
      <c r="H68" s="73">
        <v>0</v>
      </c>
      <c r="I68" s="74">
        <f>SUM(F68:H68)</f>
        <v>0</v>
      </c>
      <c r="J68" s="216"/>
    </row>
    <row r="69" spans="1:10">
      <c r="A69" s="148"/>
      <c r="B69" s="174" t="s">
        <v>57</v>
      </c>
      <c r="D69" s="167" t="str">
        <f>'Year 1'!D69</f>
        <v>=</v>
      </c>
      <c r="E69" s="168">
        <f>SUM(F70:F72)</f>
        <v>0</v>
      </c>
      <c r="F69" s="169"/>
      <c r="G69" s="170"/>
      <c r="H69" s="170"/>
      <c r="I69" s="171"/>
      <c r="J69" s="216"/>
    </row>
    <row r="70" spans="1:10">
      <c r="A70" s="148"/>
      <c r="B70" s="129">
        <f>'Year 1'!B70</f>
        <v>64850</v>
      </c>
      <c r="C70" s="28" t="str">
        <f>'Year 1'!C70</f>
        <v>Institution 1</v>
      </c>
      <c r="D70" s="149"/>
      <c r="E70" s="173"/>
      <c r="F70" s="75">
        <v>0</v>
      </c>
      <c r="G70" s="73">
        <v>0</v>
      </c>
      <c r="H70" s="73">
        <v>0</v>
      </c>
      <c r="I70" s="74">
        <f>SUM(F70:H70)</f>
        <v>0</v>
      </c>
      <c r="J70" s="216"/>
    </row>
    <row r="71" spans="1:10">
      <c r="A71" s="148"/>
      <c r="B71" s="129">
        <f>'Year 1'!B71</f>
        <v>64850</v>
      </c>
      <c r="C71" s="28" t="str">
        <f>'Year 1'!C71</f>
        <v>Institution 2</v>
      </c>
      <c r="D71" s="149"/>
      <c r="E71" s="173"/>
      <c r="F71" s="75">
        <v>0</v>
      </c>
      <c r="G71" s="73">
        <v>0</v>
      </c>
      <c r="H71" s="73">
        <v>0</v>
      </c>
      <c r="I71" s="74">
        <f t="shared" ref="I71:I72" si="6">SUM(F71:H71)</f>
        <v>0</v>
      </c>
      <c r="J71" s="216"/>
    </row>
    <row r="72" spans="1:10">
      <c r="A72" s="148"/>
      <c r="B72" s="129">
        <f>'Year 1'!B72</f>
        <v>64850</v>
      </c>
      <c r="C72" s="28" t="str">
        <f>'Year 1'!C72</f>
        <v>Institution 3</v>
      </c>
      <c r="D72" s="149"/>
      <c r="E72" s="173"/>
      <c r="F72" s="75">
        <v>0</v>
      </c>
      <c r="G72" s="73">
        <v>0</v>
      </c>
      <c r="H72" s="73">
        <v>0</v>
      </c>
      <c r="I72" s="74">
        <f t="shared" si="6"/>
        <v>0</v>
      </c>
      <c r="J72" s="216"/>
    </row>
    <row r="73" spans="1:10">
      <c r="A73" s="148"/>
      <c r="B73" s="174" t="s">
        <v>62</v>
      </c>
      <c r="D73" s="167" t="str">
        <f>'Year 1'!D73</f>
        <v>=</v>
      </c>
      <c r="E73" s="168">
        <f>SUM(F74:F75)</f>
        <v>0</v>
      </c>
      <c r="F73" s="169"/>
      <c r="G73" s="170"/>
      <c r="H73" s="170"/>
      <c r="I73" s="170"/>
      <c r="J73" s="224"/>
    </row>
    <row r="74" spans="1:10">
      <c r="A74" s="1"/>
      <c r="B74" s="129">
        <f>'Year 1'!B74</f>
        <v>65100</v>
      </c>
      <c r="C74" s="28" t="str">
        <f>'Year 1'!C74</f>
        <v>Rental of Equipment</v>
      </c>
      <c r="D74" s="149"/>
      <c r="E74" s="173"/>
      <c r="F74" s="75">
        <v>0</v>
      </c>
      <c r="G74" s="73">
        <v>0</v>
      </c>
      <c r="H74" s="73">
        <v>0</v>
      </c>
      <c r="I74" s="74">
        <f>SUM(F74:H74)</f>
        <v>0</v>
      </c>
      <c r="J74" s="216"/>
    </row>
    <row r="75" spans="1:10">
      <c r="A75" s="1"/>
      <c r="B75" s="129">
        <f>'Year 1'!B75</f>
        <v>65150</v>
      </c>
      <c r="C75" s="28" t="str">
        <f>'Year 1'!C75</f>
        <v>Rental of Facilities</v>
      </c>
      <c r="D75" s="149"/>
      <c r="E75" s="173"/>
      <c r="F75" s="75">
        <v>0</v>
      </c>
      <c r="G75" s="73">
        <v>0</v>
      </c>
      <c r="H75" s="73">
        <v>0</v>
      </c>
      <c r="I75" s="74">
        <f>SUM(F75:H75)</f>
        <v>0</v>
      </c>
      <c r="J75" s="216"/>
    </row>
    <row r="76" spans="1:10" hidden="1">
      <c r="A76" s="1"/>
      <c r="B76" s="174" t="s">
        <v>58</v>
      </c>
      <c r="D76" s="167" t="str">
        <f>'Year 1'!D76</f>
        <v>=</v>
      </c>
      <c r="E76" s="168">
        <f>F77</f>
        <v>0</v>
      </c>
      <c r="F76" s="206"/>
      <c r="G76" s="207"/>
      <c r="H76" s="207"/>
      <c r="I76" s="207"/>
      <c r="J76" s="216"/>
    </row>
    <row r="77" spans="1:10" hidden="1">
      <c r="A77" s="1"/>
      <c r="B77" s="208">
        <f>'Year 1'!B77</f>
        <v>0</v>
      </c>
      <c r="C77" s="176" t="str">
        <f>'Year 1'!C77</f>
        <v>Alerations / Renovations</v>
      </c>
      <c r="D77" s="177"/>
      <c r="E77" s="173"/>
      <c r="F77" s="75">
        <v>0</v>
      </c>
      <c r="G77" s="73">
        <v>0</v>
      </c>
      <c r="H77" s="73">
        <v>0</v>
      </c>
      <c r="I77" s="74">
        <f>SUM(F77:H77)</f>
        <v>0</v>
      </c>
      <c r="J77" s="216"/>
    </row>
    <row r="78" spans="1:10">
      <c r="A78" s="1"/>
      <c r="B78" s="178" t="s">
        <v>49</v>
      </c>
      <c r="C78" s="176"/>
      <c r="D78" s="167" t="str">
        <f>'Year 1'!D78</f>
        <v>=</v>
      </c>
      <c r="E78" s="168">
        <f>SUM(F79:F87)</f>
        <v>0</v>
      </c>
      <c r="F78" s="169"/>
      <c r="G78" s="170"/>
      <c r="H78" s="170"/>
      <c r="I78" s="170"/>
      <c r="J78" s="216"/>
    </row>
    <row r="79" spans="1:10">
      <c r="A79" s="148"/>
      <c r="B79" s="129">
        <f>'Year 1'!B79</f>
        <v>69230</v>
      </c>
      <c r="C79" s="28" t="str">
        <f>'Year 1'!C79</f>
        <v>Special Activities</v>
      </c>
      <c r="D79" s="149"/>
      <c r="E79" s="173"/>
      <c r="F79" s="75">
        <v>0</v>
      </c>
      <c r="G79" s="73">
        <v>0</v>
      </c>
      <c r="H79" s="73">
        <v>0</v>
      </c>
      <c r="I79" s="74">
        <f t="shared" ref="I79:I87" si="7">SUM(F79:H79)</f>
        <v>0</v>
      </c>
      <c r="J79" s="218"/>
    </row>
    <row r="80" spans="1:10" hidden="1">
      <c r="A80" s="148"/>
      <c r="B80" s="129">
        <f>'Year 1'!B80</f>
        <v>63580</v>
      </c>
      <c r="C80" s="28" t="s">
        <v>111</v>
      </c>
      <c r="D80" s="149"/>
      <c r="E80" s="173"/>
      <c r="F80" s="75">
        <v>0</v>
      </c>
      <c r="G80" s="73">
        <v>0</v>
      </c>
      <c r="H80" s="73">
        <v>0</v>
      </c>
      <c r="I80" s="74">
        <f t="shared" si="7"/>
        <v>0</v>
      </c>
      <c r="J80" s="218"/>
    </row>
    <row r="81" spans="1:10">
      <c r="A81" s="148"/>
      <c r="B81" s="129">
        <f>'Year 1'!B81</f>
        <v>63620</v>
      </c>
      <c r="C81" s="28" t="s">
        <v>112</v>
      </c>
      <c r="D81" s="149"/>
      <c r="E81" s="173"/>
      <c r="F81" s="75">
        <v>0</v>
      </c>
      <c r="G81" s="73">
        <v>0</v>
      </c>
      <c r="H81" s="73">
        <v>0</v>
      </c>
      <c r="I81" s="74">
        <f t="shared" si="7"/>
        <v>0</v>
      </c>
      <c r="J81" s="22" t="s">
        <v>119</v>
      </c>
    </row>
    <row r="82" spans="1:10">
      <c r="A82" s="148"/>
      <c r="B82" s="129">
        <f>'Year 1'!B82</f>
        <v>60100</v>
      </c>
      <c r="C82" s="28" t="str">
        <f>'Year 1'!C82</f>
        <v>Postage</v>
      </c>
      <c r="D82" s="149"/>
      <c r="E82" s="173"/>
      <c r="F82" s="75">
        <v>0</v>
      </c>
      <c r="G82" s="73">
        <v>0</v>
      </c>
      <c r="H82" s="73">
        <v>0</v>
      </c>
      <c r="I82" s="74">
        <f t="shared" si="7"/>
        <v>0</v>
      </c>
      <c r="J82" s="218"/>
    </row>
    <row r="83" spans="1:10">
      <c r="A83" s="148"/>
      <c r="B83" s="129">
        <f>'Year 1'!B83</f>
        <v>60200</v>
      </c>
      <c r="C83" s="28" t="str">
        <f>'Year 1'!C83</f>
        <v>Telephone</v>
      </c>
      <c r="D83" s="149"/>
      <c r="E83" s="173"/>
      <c r="F83" s="75">
        <v>0</v>
      </c>
      <c r="G83" s="73">
        <v>0</v>
      </c>
      <c r="H83" s="73">
        <v>0</v>
      </c>
      <c r="I83" s="74">
        <f t="shared" si="7"/>
        <v>0</v>
      </c>
      <c r="J83" s="218"/>
    </row>
    <row r="84" spans="1:10">
      <c r="A84" s="179"/>
      <c r="B84" s="129">
        <f>'Year 1'!B84</f>
        <v>68500</v>
      </c>
      <c r="C84" s="28" t="str">
        <f>'Year 1'!C84</f>
        <v>Food</v>
      </c>
      <c r="D84" s="149"/>
      <c r="E84" s="173"/>
      <c r="F84" s="75">
        <v>0</v>
      </c>
      <c r="G84" s="73">
        <v>0</v>
      </c>
      <c r="H84" s="73">
        <v>0</v>
      </c>
      <c r="I84" s="74">
        <f t="shared" si="7"/>
        <v>0</v>
      </c>
      <c r="J84" s="218"/>
    </row>
    <row r="85" spans="1:10">
      <c r="A85" s="148"/>
      <c r="B85" s="129">
        <f>'Year 1'!B85</f>
        <v>60400</v>
      </c>
      <c r="C85" s="28" t="str">
        <f>'Year 1'!C85</f>
        <v>Advertising</v>
      </c>
      <c r="D85" s="149"/>
      <c r="E85" s="173"/>
      <c r="F85" s="75">
        <v>0</v>
      </c>
      <c r="G85" s="73">
        <v>0</v>
      </c>
      <c r="H85" s="73">
        <v>0</v>
      </c>
      <c r="I85" s="74">
        <f t="shared" si="7"/>
        <v>0</v>
      </c>
      <c r="J85" s="218"/>
    </row>
    <row r="86" spans="1:10">
      <c r="A86" s="148"/>
      <c r="B86" s="129">
        <f>'Year 1'!B86</f>
        <v>60500</v>
      </c>
      <c r="C86" s="28" t="str">
        <f>'Year 1'!C86</f>
        <v>Subscriptions/Books/Periodicals</v>
      </c>
      <c r="D86" s="149"/>
      <c r="E86" s="173"/>
      <c r="F86" s="75">
        <v>0</v>
      </c>
      <c r="G86" s="73">
        <v>0</v>
      </c>
      <c r="H86" s="73">
        <v>0</v>
      </c>
      <c r="I86" s="74">
        <f t="shared" si="7"/>
        <v>0</v>
      </c>
      <c r="J86" s="218"/>
    </row>
    <row r="87" spans="1:10">
      <c r="A87" s="148"/>
      <c r="B87" s="129">
        <f>'Year 1'!B87</f>
        <v>60600</v>
      </c>
      <c r="C87" s="28" t="str">
        <f>'Year 1'!C87</f>
        <v>Memberships</v>
      </c>
      <c r="D87" s="149"/>
      <c r="E87" s="173"/>
      <c r="F87" s="75">
        <v>0</v>
      </c>
      <c r="G87" s="73">
        <v>0</v>
      </c>
      <c r="H87" s="73">
        <v>0</v>
      </c>
      <c r="I87" s="74">
        <f t="shared" si="7"/>
        <v>0</v>
      </c>
      <c r="J87" s="218"/>
    </row>
    <row r="88" spans="1:10">
      <c r="A88" s="76" t="s">
        <v>77</v>
      </c>
      <c r="B88" s="77"/>
      <c r="C88" s="78" t="str">
        <f>'Year 1'!C88</f>
        <v>Total Other Direct Costs</v>
      </c>
      <c r="D88" s="150"/>
      <c r="E88" s="151"/>
      <c r="F88" s="154">
        <f>SUM(F54:F87)</f>
        <v>0</v>
      </c>
      <c r="G88" s="155">
        <f>SUM(G54:G87)</f>
        <v>0</v>
      </c>
      <c r="H88" s="155">
        <f>SUM(H54:H87)</f>
        <v>0</v>
      </c>
      <c r="I88" s="155">
        <f>SUM(I54:I87)</f>
        <v>0</v>
      </c>
      <c r="J88" s="273"/>
    </row>
    <row r="89" spans="1:10">
      <c r="A89" s="39"/>
      <c r="B89" s="39"/>
      <c r="C89" s="180"/>
      <c r="D89" s="181"/>
      <c r="E89" s="41"/>
      <c r="F89" s="137"/>
      <c r="G89" s="182"/>
      <c r="H89" s="182"/>
      <c r="I89" s="183"/>
      <c r="J89" s="218"/>
    </row>
    <row r="90" spans="1:10">
      <c r="A90" s="184" t="s">
        <v>82</v>
      </c>
      <c r="B90" s="185"/>
      <c r="C90" s="186" t="str">
        <f>'Year 1'!C90</f>
        <v>Total Direct Costs</v>
      </c>
      <c r="D90" s="187"/>
      <c r="E90" s="188"/>
      <c r="F90" s="189">
        <f>+F37+F40+F44+F51+F88</f>
        <v>0</v>
      </c>
      <c r="G90" s="190">
        <f>+G37+G40+G44+G51+G88</f>
        <v>0</v>
      </c>
      <c r="H90" s="190">
        <f>+H37+H40+H44+H51+H88</f>
        <v>0</v>
      </c>
      <c r="I90" s="190">
        <f>+I37+I40+I44+I51+I88</f>
        <v>0</v>
      </c>
      <c r="J90" s="222"/>
    </row>
    <row r="91" spans="1:10">
      <c r="A91" s="246" t="s">
        <v>83</v>
      </c>
      <c r="B91" s="255"/>
      <c r="C91" s="248" t="str">
        <f>'Year 1'!C91</f>
        <v>Indirect Cost</v>
      </c>
      <c r="D91" s="248"/>
      <c r="E91" s="249">
        <f>'Year 1'!$E$91</f>
        <v>0.43</v>
      </c>
      <c r="F91" s="250">
        <f>($E$91*F30)</f>
        <v>0</v>
      </c>
      <c r="G91" s="251">
        <f>($E$91*G30)</f>
        <v>0</v>
      </c>
      <c r="H91" s="252">
        <f>($E$91*H30)</f>
        <v>0</v>
      </c>
      <c r="I91" s="253">
        <f>F91+G91+H91</f>
        <v>0</v>
      </c>
      <c r="J91" s="259"/>
    </row>
    <row r="92" spans="1:10" ht="13.8" thickBot="1">
      <c r="A92" s="184" t="s">
        <v>84</v>
      </c>
      <c r="B92" s="192"/>
      <c r="C92" s="193" t="str">
        <f>'Year 1'!C92</f>
        <v xml:space="preserve">Total Project Budget </v>
      </c>
      <c r="D92" s="194"/>
      <c r="E92" s="195"/>
      <c r="F92" s="196">
        <f>SUM(F90:F91)</f>
        <v>0</v>
      </c>
      <c r="G92" s="197">
        <f>SUM(G90:G91)</f>
        <v>0</v>
      </c>
      <c r="H92" s="197">
        <f>SUM(H90:H91)</f>
        <v>0</v>
      </c>
      <c r="I92" s="198">
        <f>SUM(I90:I91)</f>
        <v>0</v>
      </c>
      <c r="J92" s="223"/>
    </row>
    <row r="93" spans="1:10" ht="13.8" thickTop="1">
      <c r="J93" s="149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scale="6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93"/>
  <sheetViews>
    <sheetView topLeftCell="A17" workbookViewId="0">
      <selection activeCell="J43" sqref="J43"/>
    </sheetView>
  </sheetViews>
  <sheetFormatPr defaultRowHeight="13.2"/>
  <cols>
    <col min="1" max="1" width="3.5546875" style="28" customWidth="1"/>
    <col min="2" max="2" width="9" style="28" customWidth="1"/>
    <col min="3" max="3" width="29.44140625" style="28" customWidth="1"/>
    <col min="4" max="4" width="4.33203125" style="28" customWidth="1"/>
    <col min="5" max="5" width="8.6640625" style="28" customWidth="1"/>
    <col min="6" max="6" width="10.33203125" style="28" customWidth="1"/>
    <col min="7" max="7" width="9.5546875" style="28" customWidth="1"/>
    <col min="8" max="8" width="8.88671875" style="28" customWidth="1"/>
    <col min="9" max="9" width="8.88671875" style="28"/>
    <col min="10" max="10" width="35.88671875" style="28" customWidth="1"/>
    <col min="11" max="16384" width="8.88671875" style="28"/>
  </cols>
  <sheetData>
    <row r="1" spans="1:10">
      <c r="A1" s="290"/>
      <c r="B1" s="290"/>
      <c r="C1" s="23"/>
      <c r="D1" s="23"/>
      <c r="E1" s="24"/>
      <c r="F1" s="24"/>
      <c r="G1" s="25"/>
      <c r="H1" s="26"/>
      <c r="I1" s="27"/>
      <c r="J1" s="4"/>
    </row>
    <row r="2" spans="1:10">
      <c r="A2" s="290"/>
      <c r="B2" s="290"/>
      <c r="C2" s="23"/>
      <c r="D2" s="23"/>
      <c r="E2" s="24"/>
      <c r="F2" s="29"/>
      <c r="G2" s="25"/>
      <c r="H2" s="30"/>
      <c r="I2" s="27"/>
      <c r="J2" s="211"/>
    </row>
    <row r="3" spans="1:10">
      <c r="A3" s="290" t="s">
        <v>91</v>
      </c>
      <c r="B3" s="290"/>
      <c r="C3" s="201">
        <v>1.02</v>
      </c>
      <c r="D3" s="23"/>
      <c r="E3" s="24"/>
      <c r="F3" s="29"/>
      <c r="G3" s="25"/>
      <c r="H3" s="30"/>
      <c r="I3" s="27"/>
      <c r="J3" s="211"/>
    </row>
    <row r="4" spans="1:10">
      <c r="A4" s="291"/>
      <c r="B4" s="291"/>
      <c r="C4" s="32"/>
      <c r="D4" s="32"/>
      <c r="E4" s="33"/>
      <c r="F4" s="34"/>
      <c r="G4" s="35"/>
      <c r="H4" s="202"/>
      <c r="I4" s="37"/>
      <c r="J4" s="212"/>
    </row>
    <row r="5" spans="1:10" ht="37.5" customHeight="1">
      <c r="A5" s="39"/>
      <c r="B5" s="40" t="s">
        <v>104</v>
      </c>
      <c r="C5" s="40" t="s">
        <v>20</v>
      </c>
      <c r="D5" s="40"/>
      <c r="E5" s="41"/>
      <c r="F5" s="42" t="str">
        <f>'Year 1'!$F$5</f>
        <v>Request from Funder</v>
      </c>
      <c r="G5" s="42" t="str">
        <f>'Year 1'!$G$5</f>
        <v>Other 1</v>
      </c>
      <c r="H5" s="42" t="str">
        <f>'Year 1'!$H$5</f>
        <v>Other 2</v>
      </c>
      <c r="I5" s="42"/>
      <c r="J5" s="43" t="s">
        <v>64</v>
      </c>
    </row>
    <row r="6" spans="1:10" ht="4.5" customHeight="1">
      <c r="A6" s="44"/>
      <c r="B6" s="45"/>
      <c r="C6" s="46"/>
      <c r="D6" s="47"/>
      <c r="E6" s="48"/>
      <c r="F6" s="49"/>
      <c r="G6" s="50" t="s">
        <v>76</v>
      </c>
      <c r="H6" s="51"/>
      <c r="I6" s="51"/>
      <c r="J6" s="52"/>
    </row>
    <row r="7" spans="1:10" ht="15" customHeight="1">
      <c r="A7" s="53"/>
      <c r="B7" s="54"/>
      <c r="C7" s="55" t="str">
        <f>'Year 1'!C7</f>
        <v>Personnel</v>
      </c>
      <c r="D7" s="55"/>
      <c r="E7" s="56" t="s">
        <v>66</v>
      </c>
      <c r="F7" s="57"/>
      <c r="G7" s="57"/>
      <c r="H7" s="57"/>
      <c r="I7" s="58" t="s">
        <v>0</v>
      </c>
      <c r="J7" s="59"/>
    </row>
    <row r="8" spans="1:10" ht="3" customHeight="1">
      <c r="A8" s="1"/>
      <c r="B8" s="39"/>
      <c r="C8" s="60"/>
      <c r="D8" s="60"/>
      <c r="E8" s="41"/>
      <c r="F8" s="61"/>
      <c r="G8" s="61"/>
      <c r="H8" s="61"/>
      <c r="I8" s="61"/>
      <c r="J8" s="62"/>
    </row>
    <row r="9" spans="1:10" ht="13.8" thickBot="1">
      <c r="A9" s="2"/>
      <c r="B9" s="63"/>
      <c r="C9" s="64" t="s">
        <v>35</v>
      </c>
      <c r="D9" s="64"/>
      <c r="E9" s="65"/>
      <c r="F9" s="89"/>
      <c r="G9" s="89"/>
      <c r="H9" s="89"/>
      <c r="I9" s="90"/>
      <c r="J9" s="231"/>
    </row>
    <row r="10" spans="1:10">
      <c r="A10" s="1"/>
      <c r="B10" s="69">
        <f>'Year 1'!B10</f>
        <v>51000</v>
      </c>
      <c r="C10" s="28" t="str">
        <f>'Year 1'!C10</f>
        <v>Fac. Salaries FT - Academic Year</v>
      </c>
      <c r="D10" s="70" t="str">
        <f>'Year 1'!D10</f>
        <v>A</v>
      </c>
      <c r="E10" s="71">
        <f>'Year 1'!E10</f>
        <v>0</v>
      </c>
      <c r="F10" s="72">
        <v>0</v>
      </c>
      <c r="G10" s="73">
        <v>0</v>
      </c>
      <c r="H10" s="73">
        <v>0</v>
      </c>
      <c r="I10" s="74">
        <f>SUM(F10:H10)</f>
        <v>0</v>
      </c>
      <c r="J10" s="8" t="s">
        <v>110</v>
      </c>
    </row>
    <row r="11" spans="1:10">
      <c r="A11" s="1"/>
      <c r="B11" s="69">
        <f>'Year 1'!B11</f>
        <v>51502</v>
      </c>
      <c r="C11" s="28" t="str">
        <f>'Year 1'!C11</f>
        <v>Fac. Salaries PT - Academic Year</v>
      </c>
      <c r="D11" s="70" t="str">
        <f>'Year 1'!D11</f>
        <v>B</v>
      </c>
      <c r="E11" s="71">
        <f>'Year 1'!E11</f>
        <v>0</v>
      </c>
      <c r="F11" s="75">
        <v>0</v>
      </c>
      <c r="G11" s="73">
        <v>0</v>
      </c>
      <c r="H11" s="73">
        <v>0</v>
      </c>
      <c r="I11" s="74">
        <f>SUM(F11:H11)</f>
        <v>0</v>
      </c>
      <c r="J11" s="15"/>
    </row>
    <row r="12" spans="1:10">
      <c r="A12" s="1"/>
      <c r="B12" s="69">
        <f>'Year 1'!B12</f>
        <v>52000</v>
      </c>
      <c r="C12" s="28" t="str">
        <f>'Year 1'!C12</f>
        <v>Fac. Salaries FT - Summer</v>
      </c>
      <c r="D12" s="70" t="str">
        <f>'Year 1'!D12</f>
        <v>B</v>
      </c>
      <c r="E12" s="71">
        <f>'Year 1'!E12</f>
        <v>0</v>
      </c>
      <c r="F12" s="75">
        <v>0</v>
      </c>
      <c r="G12" s="73">
        <v>0</v>
      </c>
      <c r="H12" s="73">
        <v>0</v>
      </c>
      <c r="I12" s="74">
        <f>SUM(F12:H12)</f>
        <v>0</v>
      </c>
      <c r="J12" s="15"/>
    </row>
    <row r="13" spans="1:10">
      <c r="A13" s="1"/>
      <c r="B13" s="69">
        <f>'Year 1'!B13</f>
        <v>55000</v>
      </c>
      <c r="C13" s="28" t="str">
        <f>'Year 1'!C13</f>
        <v>Admin. Professional FT (salaried)</v>
      </c>
      <c r="D13" s="70" t="str">
        <f>'Year 1'!D13</f>
        <v>A</v>
      </c>
      <c r="E13" s="71">
        <v>0</v>
      </c>
      <c r="F13" s="75">
        <v>0</v>
      </c>
      <c r="G13" s="73">
        <v>0</v>
      </c>
      <c r="H13" s="73">
        <v>0</v>
      </c>
      <c r="I13" s="74">
        <f>SUM(F13:H13)</f>
        <v>0</v>
      </c>
      <c r="J13" s="8"/>
    </row>
    <row r="14" spans="1:10">
      <c r="A14" s="76" t="s">
        <v>34</v>
      </c>
      <c r="B14" s="77"/>
      <c r="C14" s="78" t="str">
        <f>'Year 1'!C14</f>
        <v>Total Senior/Key Personnel</v>
      </c>
      <c r="D14" s="79"/>
      <c r="E14" s="80"/>
      <c r="F14" s="81">
        <f>SUM(F10:F13)</f>
        <v>0</v>
      </c>
      <c r="G14" s="82">
        <f>SUM(G10:G13)</f>
        <v>0</v>
      </c>
      <c r="H14" s="82">
        <f t="shared" ref="H14:I14" si="0">SUM(H10:H13)</f>
        <v>0</v>
      </c>
      <c r="I14" s="82">
        <f t="shared" si="0"/>
        <v>0</v>
      </c>
      <c r="J14" s="269"/>
    </row>
    <row r="15" spans="1:10" ht="15" customHeight="1">
      <c r="A15" s="2"/>
      <c r="B15" s="83"/>
      <c r="C15" s="84" t="str">
        <f>'Year 1'!C15</f>
        <v>Other Personnel</v>
      </c>
      <c r="D15" s="85"/>
      <c r="E15" s="86"/>
      <c r="F15" s="87"/>
      <c r="G15" s="88"/>
      <c r="H15" s="89"/>
      <c r="I15" s="90"/>
      <c r="J15" s="213"/>
    </row>
    <row r="16" spans="1:10">
      <c r="A16" s="2"/>
      <c r="B16" s="91">
        <f>'Year 1'!B16</f>
        <v>55300</v>
      </c>
      <c r="C16" s="28" t="str">
        <f>'Year 1'!C16</f>
        <v>Special Projects</v>
      </c>
      <c r="D16" s="92" t="str">
        <f>'Year 1'!D16</f>
        <v>B</v>
      </c>
      <c r="E16" s="71">
        <f>'Year 1'!E16</f>
        <v>0</v>
      </c>
      <c r="F16" s="75">
        <v>0</v>
      </c>
      <c r="G16" s="73">
        <v>0</v>
      </c>
      <c r="H16" s="73">
        <v>0</v>
      </c>
      <c r="I16" s="74">
        <f t="shared" ref="I16:I23" si="1">SUM(F16:H16)</f>
        <v>0</v>
      </c>
      <c r="J16" s="13" t="s">
        <v>123</v>
      </c>
    </row>
    <row r="17" spans="1:10">
      <c r="A17" s="1"/>
      <c r="B17" s="91">
        <f>'Year 1'!B17</f>
        <v>55600</v>
      </c>
      <c r="C17" s="28" t="str">
        <f>'Year 1'!C17</f>
        <v>Technicians/Specialists</v>
      </c>
      <c r="D17" s="70" t="str">
        <f>'Year 1'!D17</f>
        <v>B</v>
      </c>
      <c r="E17" s="71">
        <f>'Year 1'!E17</f>
        <v>0</v>
      </c>
      <c r="F17" s="75">
        <v>0</v>
      </c>
      <c r="G17" s="73">
        <v>0</v>
      </c>
      <c r="H17" s="73">
        <v>0</v>
      </c>
      <c r="I17" s="74">
        <f t="shared" si="1"/>
        <v>0</v>
      </c>
      <c r="J17" s="15"/>
    </row>
    <row r="18" spans="1:10" hidden="1">
      <c r="A18" s="1"/>
      <c r="B18" s="91">
        <f>'Year 1'!B18</f>
        <v>0</v>
      </c>
      <c r="C18" s="28" t="str">
        <f>'Year 1'!C18</f>
        <v>Post Doctoral Associates</v>
      </c>
      <c r="D18" s="70" t="str">
        <f>'Year 1'!D18</f>
        <v>A</v>
      </c>
      <c r="E18" s="71">
        <f>'Year 1'!E18</f>
        <v>0</v>
      </c>
      <c r="F18" s="75">
        <v>0</v>
      </c>
      <c r="G18" s="73">
        <v>0</v>
      </c>
      <c r="H18" s="73">
        <v>0</v>
      </c>
      <c r="I18" s="74">
        <f t="shared" si="1"/>
        <v>0</v>
      </c>
      <c r="J18" s="15"/>
    </row>
    <row r="19" spans="1:10">
      <c r="A19" s="1"/>
      <c r="B19" s="91">
        <f>'Year 1'!B19</f>
        <v>53000</v>
      </c>
      <c r="C19" s="28" t="str">
        <f>'Year 1'!C19</f>
        <v>Graduate Students</v>
      </c>
      <c r="D19" s="70" t="str">
        <f>'Year 1'!D19</f>
        <v>NA</v>
      </c>
      <c r="E19" s="71">
        <f>'Year 1'!E19</f>
        <v>0</v>
      </c>
      <c r="F19" s="75">
        <v>0</v>
      </c>
      <c r="G19" s="73">
        <v>0</v>
      </c>
      <c r="H19" s="73">
        <v>0</v>
      </c>
      <c r="I19" s="74">
        <f t="shared" si="1"/>
        <v>0</v>
      </c>
      <c r="J19" s="15"/>
    </row>
    <row r="20" spans="1:10">
      <c r="A20" s="1"/>
      <c r="B20" s="91">
        <f>'Year 1'!B20</f>
        <v>58000</v>
      </c>
      <c r="C20" s="28" t="str">
        <f>'Year 1'!C20</f>
        <v>Undergraduate Students</v>
      </c>
      <c r="D20" s="70" t="str">
        <f>'Year 1'!D20</f>
        <v>NA</v>
      </c>
      <c r="E20" s="71">
        <f>'Year 1'!E20</f>
        <v>0</v>
      </c>
      <c r="F20" s="75">
        <v>0</v>
      </c>
      <c r="G20" s="73">
        <v>0</v>
      </c>
      <c r="H20" s="73">
        <v>0</v>
      </c>
      <c r="I20" s="74">
        <f t="shared" si="1"/>
        <v>0</v>
      </c>
      <c r="J20" s="15"/>
    </row>
    <row r="21" spans="1:10" s="94" customFormat="1">
      <c r="A21" s="2"/>
      <c r="B21" s="91">
        <f>'Year 1'!B21</f>
        <v>55100</v>
      </c>
      <c r="C21" s="28" t="str">
        <f>'Year 1'!C21</f>
        <v>Admin. Professional PT</v>
      </c>
      <c r="D21" s="70" t="str">
        <f>'Year 1'!D21</f>
        <v>B</v>
      </c>
      <c r="E21" s="71">
        <v>0</v>
      </c>
      <c r="F21" s="96">
        <v>0</v>
      </c>
      <c r="G21" s="97">
        <v>0</v>
      </c>
      <c r="H21" s="97">
        <v>0</v>
      </c>
      <c r="I21" s="74">
        <f>SUM(F21:H21)</f>
        <v>0</v>
      </c>
      <c r="J21" s="13"/>
    </row>
    <row r="22" spans="1:10">
      <c r="A22" s="1"/>
      <c r="B22" s="91">
        <f>'Year 1'!B22</f>
        <v>56100</v>
      </c>
      <c r="C22" s="28" t="str">
        <f>'Year 1'!C22</f>
        <v>Office/Clerical PT (hourly)</v>
      </c>
      <c r="D22" s="70" t="str">
        <f>'Year 1'!D22</f>
        <v>B</v>
      </c>
      <c r="E22" s="71">
        <v>0</v>
      </c>
      <c r="F22" s="75">
        <v>0</v>
      </c>
      <c r="G22" s="73">
        <v>0</v>
      </c>
      <c r="H22" s="73">
        <v>0</v>
      </c>
      <c r="I22" s="74">
        <f t="shared" si="1"/>
        <v>0</v>
      </c>
      <c r="J22" s="15"/>
    </row>
    <row r="23" spans="1:10">
      <c r="A23" s="1"/>
      <c r="B23" s="91">
        <f>'Year 1'!B23</f>
        <v>56000</v>
      </c>
      <c r="C23" s="28" t="str">
        <f>'Year 1'!C23</f>
        <v>Office/Clerical FT (hourly)</v>
      </c>
      <c r="D23" s="70" t="str">
        <f>'Year 1'!D23</f>
        <v>A</v>
      </c>
      <c r="E23" s="71">
        <f>'Year 1'!E23</f>
        <v>0</v>
      </c>
      <c r="F23" s="75">
        <v>0</v>
      </c>
      <c r="G23" s="73">
        <v>0</v>
      </c>
      <c r="H23" s="73">
        <v>0</v>
      </c>
      <c r="I23" s="74">
        <f t="shared" si="1"/>
        <v>0</v>
      </c>
      <c r="J23" s="15"/>
    </row>
    <row r="24" spans="1:10">
      <c r="A24" s="76" t="s">
        <v>80</v>
      </c>
      <c r="B24" s="100"/>
      <c r="C24" s="101" t="str">
        <f>'Year 1'!C24</f>
        <v>Total Other Personnel</v>
      </c>
      <c r="D24" s="102"/>
      <c r="E24" s="80"/>
      <c r="F24" s="81">
        <f>SUM(F16:F23)</f>
        <v>0</v>
      </c>
      <c r="G24" s="82">
        <f>SUM(G16:G23)</f>
        <v>0</v>
      </c>
      <c r="H24" s="82">
        <f>SUM(H16:H23)</f>
        <v>0</v>
      </c>
      <c r="I24" s="82">
        <f>SUM(I16:I23)</f>
        <v>0</v>
      </c>
      <c r="J24" s="270"/>
    </row>
    <row r="25" spans="1:10" hidden="1">
      <c r="A25" s="1"/>
      <c r="B25" s="205"/>
      <c r="C25" s="84" t="str">
        <f>'Year 1'!C25</f>
        <v>Other Personnel - Summer</v>
      </c>
      <c r="D25" s="85"/>
      <c r="E25" s="86">
        <f>'Year 1'!E25</f>
        <v>0</v>
      </c>
      <c r="F25" s="87"/>
      <c r="G25" s="88"/>
      <c r="H25" s="89"/>
      <c r="I25" s="90"/>
      <c r="J25" s="213"/>
    </row>
    <row r="26" spans="1:10" hidden="1">
      <c r="A26" s="1"/>
      <c r="B26" s="69">
        <v>53000</v>
      </c>
      <c r="C26" s="106" t="str">
        <f>'Year 1'!C26</f>
        <v>Graduate Students - Summer</v>
      </c>
      <c r="D26" s="107" t="str">
        <f>'Year 1'!D26</f>
        <v>C</v>
      </c>
      <c r="E26" s="71">
        <f>'Year 1'!E26</f>
        <v>0</v>
      </c>
      <c r="F26" s="75">
        <v>0</v>
      </c>
      <c r="G26" s="73">
        <v>0</v>
      </c>
      <c r="H26" s="73">
        <v>0</v>
      </c>
      <c r="I26" s="74">
        <f>SUM(F26:H26)</f>
        <v>0</v>
      </c>
      <c r="J26" s="15"/>
    </row>
    <row r="27" spans="1:10" hidden="1">
      <c r="A27" s="1"/>
      <c r="B27" s="69">
        <v>58000</v>
      </c>
      <c r="C27" s="28" t="str">
        <f>'Year 1'!C27</f>
        <v>Undergraduates - Summer</v>
      </c>
      <c r="D27" s="70" t="str">
        <f>'Year 1'!D27</f>
        <v>C</v>
      </c>
      <c r="E27" s="108">
        <f>'Year 1'!E27</f>
        <v>0</v>
      </c>
      <c r="F27" s="75">
        <v>0</v>
      </c>
      <c r="G27" s="73">
        <v>0</v>
      </c>
      <c r="H27" s="73">
        <v>0</v>
      </c>
      <c r="I27" s="73">
        <f>SUM(F27:H27)</f>
        <v>0</v>
      </c>
      <c r="J27" s="15"/>
    </row>
    <row r="28" spans="1:10" hidden="1">
      <c r="A28" s="109" t="s">
        <v>81</v>
      </c>
      <c r="B28" s="110"/>
      <c r="C28" s="111" t="str">
        <f>'Year 1'!C28</f>
        <v>Total Other Personnel - SU</v>
      </c>
      <c r="D28" s="111"/>
      <c r="E28" s="112"/>
      <c r="F28" s="113">
        <f>SUM(F26:F27)</f>
        <v>0</v>
      </c>
      <c r="G28" s="114">
        <f>SUM(G26:G27)</f>
        <v>0</v>
      </c>
      <c r="H28" s="114">
        <f>SUM(H26:H27)</f>
        <v>0</v>
      </c>
      <c r="I28" s="114">
        <f>SUM(I26:I27)</f>
        <v>0</v>
      </c>
      <c r="J28" s="214"/>
    </row>
    <row r="29" spans="1:10">
      <c r="A29" s="1"/>
      <c r="B29" s="116"/>
      <c r="C29" s="106"/>
      <c r="D29" s="106"/>
      <c r="E29" s="117"/>
      <c r="F29" s="118"/>
      <c r="G29" s="88"/>
      <c r="H29" s="88"/>
      <c r="I29" s="74"/>
      <c r="J29" s="15"/>
    </row>
    <row r="30" spans="1:10" ht="13.8" thickBot="1">
      <c r="A30" s="256"/>
      <c r="B30" s="274"/>
      <c r="C30" s="275" t="str">
        <f>'Year 1'!C30</f>
        <v>Total Salaries and Wages</v>
      </c>
      <c r="D30" s="275"/>
      <c r="E30" s="276"/>
      <c r="F30" s="257">
        <f>+F14+F24+F28</f>
        <v>0</v>
      </c>
      <c r="G30" s="258">
        <f>+G14+G24+G28</f>
        <v>0</v>
      </c>
      <c r="H30" s="258">
        <f>+H14+H24+H28</f>
        <v>0</v>
      </c>
      <c r="I30" s="258">
        <f>+I14+I24+I28</f>
        <v>0</v>
      </c>
      <c r="J30" s="277"/>
    </row>
    <row r="31" spans="1:10" ht="13.8" thickTop="1">
      <c r="A31" s="122"/>
      <c r="B31" s="16"/>
      <c r="C31" s="123" t="str">
        <f>'Year 1'!C31</f>
        <v>Employee Benefits</v>
      </c>
      <c r="D31" s="123"/>
      <c r="E31" s="124" t="str">
        <f>'Year 1'!E31</f>
        <v>% Fringe</v>
      </c>
      <c r="F31" s="125"/>
      <c r="G31" s="126"/>
      <c r="H31" s="126"/>
      <c r="I31" s="127"/>
      <c r="J31" s="264"/>
    </row>
    <row r="32" spans="1:10">
      <c r="A32" s="39"/>
      <c r="B32" s="129">
        <f>'Year 1'!B32</f>
        <v>59630</v>
      </c>
      <c r="C32" s="130" t="str">
        <f>'Year 1'!C32</f>
        <v>FT Rate</v>
      </c>
      <c r="D32" s="131" t="str">
        <f>'Year 1'!D32</f>
        <v>A)</v>
      </c>
      <c r="E32" s="132">
        <f>'Year 1'!E32</f>
        <v>0.31659999999999999</v>
      </c>
      <c r="F32" s="75">
        <f>$E$32*(F10+F23+F18+F13)</f>
        <v>0</v>
      </c>
      <c r="G32" s="73">
        <f>$E$32*(G10+G23+G18+G13)</f>
        <v>0</v>
      </c>
      <c r="H32" s="73">
        <f>$E$32*(H10+H23+H18+H13)</f>
        <v>0</v>
      </c>
      <c r="I32" s="74">
        <f>SUM(F32:H32)</f>
        <v>0</v>
      </c>
      <c r="J32" s="215"/>
    </row>
    <row r="33" spans="1:10">
      <c r="A33" s="39"/>
      <c r="B33" s="129">
        <v>59630</v>
      </c>
      <c r="C33" s="130" t="str">
        <f>'Year 1'!C33</f>
        <v>PT Rate / Summer FT Rate</v>
      </c>
      <c r="D33" s="131" t="str">
        <f>'Year 1'!D33</f>
        <v>B)</v>
      </c>
      <c r="E33" s="132">
        <f>'Year 1'!E33</f>
        <v>8.48E-2</v>
      </c>
      <c r="F33" s="75">
        <f>$E$33*(F11+F12+F16+F17+F22+F21)</f>
        <v>0</v>
      </c>
      <c r="G33" s="73">
        <f>$E$33*(G11+G12+G16+G17+G22)</f>
        <v>0</v>
      </c>
      <c r="H33" s="73">
        <f>$E$33*(H11+H12+H16+H17+H22)</f>
        <v>0</v>
      </c>
      <c r="I33" s="74">
        <f>SUM(F33:H33)</f>
        <v>0</v>
      </c>
      <c r="J33" s="215"/>
    </row>
    <row r="34" spans="1:10" hidden="1">
      <c r="A34" s="39"/>
      <c r="B34" s="129">
        <v>59630</v>
      </c>
      <c r="C34" s="130" t="str">
        <f>'Year 1'!C34</f>
        <v>PT Internal rate</v>
      </c>
      <c r="D34" s="131" t="str">
        <f>'Year 1'!D34</f>
        <v>C)</v>
      </c>
      <c r="E34" s="132">
        <f>'Year 1'!E34</f>
        <v>0</v>
      </c>
      <c r="F34" s="75">
        <f>$E$34*(F26+F27)</f>
        <v>0</v>
      </c>
      <c r="G34" s="73">
        <f>$E$34*(G26+G27)</f>
        <v>0</v>
      </c>
      <c r="H34" s="73">
        <f>$E$34*(H26+H27)</f>
        <v>0</v>
      </c>
      <c r="I34" s="74">
        <f>SUM(F34:H34)</f>
        <v>0</v>
      </c>
      <c r="J34" s="15"/>
    </row>
    <row r="35" spans="1:10">
      <c r="A35" s="76" t="s">
        <v>72</v>
      </c>
      <c r="B35" s="100"/>
      <c r="C35" s="133" t="str">
        <f>'Year 1'!C35</f>
        <v>Total Fringe Benefits</v>
      </c>
      <c r="D35" s="134"/>
      <c r="E35" s="135"/>
      <c r="F35" s="81">
        <f>SUM(F32:F34)</f>
        <v>0</v>
      </c>
      <c r="G35" s="82">
        <f>SUM(G32:G34)</f>
        <v>0</v>
      </c>
      <c r="H35" s="82">
        <f>SUM(H32:H34)</f>
        <v>0</v>
      </c>
      <c r="I35" s="136">
        <f>SUM(I32:I34)</f>
        <v>0</v>
      </c>
      <c r="J35" s="270"/>
    </row>
    <row r="36" spans="1:10">
      <c r="A36" s="1"/>
      <c r="B36" s="116"/>
      <c r="C36" s="39"/>
      <c r="D36" s="3"/>
      <c r="E36" s="132"/>
      <c r="F36" s="137"/>
      <c r="G36" s="138"/>
      <c r="H36" s="138"/>
      <c r="I36" s="139"/>
      <c r="J36" s="15"/>
    </row>
    <row r="37" spans="1:10" ht="27" thickBot="1">
      <c r="A37" s="119"/>
      <c r="B37" s="19"/>
      <c r="C37" s="140" t="str">
        <f>'Year 1'!C37</f>
        <v>Total  Salaries, Wages, Employee Benefits</v>
      </c>
      <c r="D37" s="141"/>
      <c r="E37" s="142"/>
      <c r="F37" s="120">
        <f>+F30+F35</f>
        <v>0</v>
      </c>
      <c r="G37" s="121">
        <f>+G30+G35</f>
        <v>0</v>
      </c>
      <c r="H37" s="121">
        <f>+H30+H35</f>
        <v>0</v>
      </c>
      <c r="I37" s="143">
        <f>+I30+I35</f>
        <v>0</v>
      </c>
      <c r="J37" s="272"/>
    </row>
    <row r="38" spans="1:10" ht="13.8" thickTop="1">
      <c r="A38" s="53"/>
      <c r="B38" s="16"/>
      <c r="C38" s="123" t="str">
        <f>'Year 1'!C38</f>
        <v>Equipment  (UHart threshold)</v>
      </c>
      <c r="D38" s="145"/>
      <c r="E38" s="146"/>
      <c r="F38" s="125"/>
      <c r="G38" s="126"/>
      <c r="H38" s="126"/>
      <c r="I38" s="127"/>
      <c r="J38" s="265"/>
    </row>
    <row r="39" spans="1:10">
      <c r="A39" s="148"/>
      <c r="B39" s="129">
        <f>'Year 1'!B39</f>
        <v>68100</v>
      </c>
      <c r="C39" s="28" t="str">
        <f>'Year 1'!C39</f>
        <v>Capital Equipment (&gt;$2500)</v>
      </c>
      <c r="D39" s="149"/>
      <c r="E39" s="42"/>
      <c r="F39" s="75">
        <v>0</v>
      </c>
      <c r="G39" s="73">
        <v>0</v>
      </c>
      <c r="H39" s="73">
        <v>0</v>
      </c>
      <c r="I39" s="74">
        <f>SUM(F39:H39)</f>
        <v>0</v>
      </c>
      <c r="J39" s="216"/>
    </row>
    <row r="40" spans="1:10">
      <c r="A40" s="76" t="s">
        <v>73</v>
      </c>
      <c r="B40" s="20"/>
      <c r="C40" s="78" t="str">
        <f>'Year 1'!C40</f>
        <v>Total Equipment</v>
      </c>
      <c r="D40" s="150"/>
      <c r="E40" s="151"/>
      <c r="F40" s="81">
        <f>SUM(F39)</f>
        <v>0</v>
      </c>
      <c r="G40" s="82">
        <f>SUM(G39)</f>
        <v>0</v>
      </c>
      <c r="H40" s="82">
        <f>SUM(H39)</f>
        <v>0</v>
      </c>
      <c r="I40" s="136">
        <f>SUM(I39)</f>
        <v>0</v>
      </c>
      <c r="J40" s="271"/>
    </row>
    <row r="41" spans="1:10">
      <c r="A41" s="53"/>
      <c r="B41" s="153"/>
      <c r="C41" s="123" t="str">
        <f>'Year 1'!C41</f>
        <v>Travel</v>
      </c>
      <c r="D41" s="145"/>
      <c r="E41" s="146"/>
      <c r="F41" s="125"/>
      <c r="G41" s="126"/>
      <c r="H41" s="126"/>
      <c r="I41" s="127"/>
      <c r="J41" s="265"/>
    </row>
    <row r="42" spans="1:10">
      <c r="A42" s="148"/>
      <c r="B42" s="129">
        <f>'Year 1'!B42</f>
        <v>61500</v>
      </c>
      <c r="C42" s="28" t="str">
        <f>'Year 1'!C42</f>
        <v>Travel - Domestic</v>
      </c>
      <c r="D42" s="149"/>
      <c r="E42" s="42"/>
      <c r="F42" s="75">
        <v>0</v>
      </c>
      <c r="G42" s="73">
        <v>0</v>
      </c>
      <c r="H42" s="73">
        <v>0</v>
      </c>
      <c r="I42" s="74">
        <f>SUM(F42:H42)</f>
        <v>0</v>
      </c>
      <c r="J42" s="216"/>
    </row>
    <row r="43" spans="1:10" ht="21">
      <c r="A43" s="148"/>
      <c r="B43" s="129">
        <f>'Year 1'!B43</f>
        <v>61505</v>
      </c>
      <c r="C43" s="28" t="str">
        <f>'Year 1'!C43</f>
        <v>Travel - Foreign</v>
      </c>
      <c r="D43" s="149"/>
      <c r="E43" s="42"/>
      <c r="F43" s="75">
        <v>0</v>
      </c>
      <c r="G43" s="73">
        <v>0</v>
      </c>
      <c r="H43" s="73">
        <v>0</v>
      </c>
      <c r="I43" s="74">
        <f>SUM(F43:H43)</f>
        <v>0</v>
      </c>
      <c r="J43" s="11" t="s">
        <v>125</v>
      </c>
    </row>
    <row r="44" spans="1:10">
      <c r="A44" s="76" t="s">
        <v>74</v>
      </c>
      <c r="B44" s="77"/>
      <c r="C44" s="78" t="str">
        <f>'Year 1'!C44</f>
        <v>Total Travel</v>
      </c>
      <c r="D44" s="150"/>
      <c r="E44" s="151"/>
      <c r="F44" s="154">
        <f>F42+F43</f>
        <v>0</v>
      </c>
      <c r="G44" s="155">
        <f>G42+G43</f>
        <v>0</v>
      </c>
      <c r="H44" s="155">
        <f>H42+H43</f>
        <v>0</v>
      </c>
      <c r="I44" s="155">
        <f>I42+I43</f>
        <v>0</v>
      </c>
      <c r="J44" s="271"/>
    </row>
    <row r="45" spans="1:10">
      <c r="A45" s="53"/>
      <c r="B45" s="156"/>
      <c r="C45" s="123" t="str">
        <f>'Year 1'!C45</f>
        <v>Participant/Trainee Support Costs</v>
      </c>
      <c r="D45" s="145"/>
      <c r="E45" s="157"/>
      <c r="F45" s="158"/>
      <c r="G45" s="159"/>
      <c r="H45" s="159"/>
      <c r="I45" s="160"/>
      <c r="J45" s="265"/>
    </row>
    <row r="46" spans="1:10">
      <c r="A46" s="148"/>
      <c r="B46" s="129">
        <f>'Year 1'!B46</f>
        <v>64790</v>
      </c>
      <c r="C46" s="28" t="str">
        <f>'Year 1'!C46</f>
        <v>Tuition/Fees/Health Insurance</v>
      </c>
      <c r="D46" s="149"/>
      <c r="E46" s="41"/>
      <c r="F46" s="75">
        <v>0</v>
      </c>
      <c r="G46" s="73">
        <v>0</v>
      </c>
      <c r="H46" s="73">
        <v>0</v>
      </c>
      <c r="I46" s="74">
        <f>SUM(F46:H46)</f>
        <v>0</v>
      </c>
      <c r="J46" s="216"/>
    </row>
    <row r="47" spans="1:10">
      <c r="A47" s="148"/>
      <c r="B47" s="129">
        <f>'Year 1'!B47</f>
        <v>64790</v>
      </c>
      <c r="C47" s="28" t="str">
        <f>'Year 1'!C47</f>
        <v>Stipends</v>
      </c>
      <c r="D47" s="149"/>
      <c r="E47" s="41"/>
      <c r="F47" s="75">
        <v>0</v>
      </c>
      <c r="G47" s="73">
        <v>0</v>
      </c>
      <c r="H47" s="73">
        <v>0</v>
      </c>
      <c r="I47" s="74">
        <f>SUM(F47:H47)</f>
        <v>0</v>
      </c>
      <c r="J47" s="216"/>
    </row>
    <row r="48" spans="1:10">
      <c r="A48" s="148"/>
      <c r="B48" s="129">
        <f>'Year 1'!B48</f>
        <v>64790</v>
      </c>
      <c r="C48" s="28" t="str">
        <f>'Year 1'!C48</f>
        <v>Travel</v>
      </c>
      <c r="D48" s="149"/>
      <c r="E48" s="41"/>
      <c r="F48" s="75">
        <v>0</v>
      </c>
      <c r="G48" s="73">
        <v>0</v>
      </c>
      <c r="H48" s="73">
        <v>0</v>
      </c>
      <c r="I48" s="74">
        <f>SUM(F48:H48)</f>
        <v>0</v>
      </c>
      <c r="J48" s="216"/>
    </row>
    <row r="49" spans="1:10">
      <c r="A49" s="1"/>
      <c r="B49" s="129">
        <f>'Year 1'!B49</f>
        <v>64790</v>
      </c>
      <c r="C49" s="39" t="str">
        <f>'Year 1'!C49</f>
        <v>Subsistence</v>
      </c>
      <c r="D49" s="3"/>
      <c r="E49" s="41"/>
      <c r="F49" s="75">
        <v>0</v>
      </c>
      <c r="G49" s="73">
        <v>0</v>
      </c>
      <c r="H49" s="73">
        <v>0</v>
      </c>
      <c r="I49" s="74">
        <f>SUM(F49:H49)</f>
        <v>0</v>
      </c>
      <c r="J49" s="216"/>
    </row>
    <row r="50" spans="1:10">
      <c r="A50" s="1"/>
      <c r="B50" s="129">
        <f>'Year 1'!B50</f>
        <v>64790</v>
      </c>
      <c r="C50" s="39" t="str">
        <f>'Year 1'!C50</f>
        <v>Other</v>
      </c>
      <c r="D50" s="3"/>
      <c r="E50" s="41"/>
      <c r="F50" s="75">
        <v>0</v>
      </c>
      <c r="G50" s="73">
        <v>0</v>
      </c>
      <c r="H50" s="73">
        <v>0</v>
      </c>
      <c r="I50" s="74">
        <f>SUM(F50:H50)</f>
        <v>0</v>
      </c>
      <c r="J50" s="216"/>
    </row>
    <row r="51" spans="1:10">
      <c r="A51" s="76" t="s">
        <v>75</v>
      </c>
      <c r="B51" s="20"/>
      <c r="C51" s="78" t="str">
        <f>'Year 1'!C51</f>
        <v>Total Participant/Trainee Support Costs</v>
      </c>
      <c r="D51" s="150"/>
      <c r="E51" s="151"/>
      <c r="F51" s="81">
        <f>SUM(F46:F50)</f>
        <v>0</v>
      </c>
      <c r="G51" s="82">
        <f>SUM(G46:G50)</f>
        <v>0</v>
      </c>
      <c r="H51" s="82">
        <f>SUM(H46:H50)</f>
        <v>0</v>
      </c>
      <c r="I51" s="82">
        <f>SUM(I46:I50)</f>
        <v>0</v>
      </c>
      <c r="J51" s="271"/>
    </row>
    <row r="52" spans="1:10">
      <c r="A52" s="53"/>
      <c r="B52" s="16"/>
      <c r="C52" s="162" t="str">
        <f>'Year 1'!C52</f>
        <v>Other Direct Costs</v>
      </c>
      <c r="D52" s="163"/>
      <c r="E52" s="146"/>
      <c r="F52" s="125"/>
      <c r="G52" s="126"/>
      <c r="H52" s="126"/>
      <c r="I52" s="127"/>
      <c r="J52" s="266"/>
    </row>
    <row r="53" spans="1:10">
      <c r="A53" s="164"/>
      <c r="B53" s="165" t="s">
        <v>53</v>
      </c>
      <c r="C53" s="166"/>
      <c r="D53" s="167" t="str">
        <f>'Year 1'!D53</f>
        <v>=</v>
      </c>
      <c r="E53" s="168">
        <f>SUM(F54:F60)</f>
        <v>0</v>
      </c>
      <c r="F53" s="169"/>
      <c r="G53" s="170"/>
      <c r="H53" s="170"/>
      <c r="I53" s="171"/>
      <c r="J53" s="217"/>
    </row>
    <row r="54" spans="1:10">
      <c r="A54" s="148"/>
      <c r="B54" s="129">
        <f>'Year 1'!B54</f>
        <v>66000</v>
      </c>
      <c r="C54" s="28" t="str">
        <f>'Year 1'!C54</f>
        <v>Office Supplies</v>
      </c>
      <c r="D54" s="149"/>
      <c r="E54" s="173"/>
      <c r="F54" s="75">
        <v>0</v>
      </c>
      <c r="G54" s="73">
        <v>0</v>
      </c>
      <c r="H54" s="73">
        <v>0</v>
      </c>
      <c r="I54" s="74">
        <f t="shared" ref="I54:I63" si="2">SUM(F54:H54)</f>
        <v>0</v>
      </c>
      <c r="J54" s="218"/>
    </row>
    <row r="55" spans="1:10">
      <c r="A55" s="148"/>
      <c r="B55" s="129">
        <f>'Year 1'!B55</f>
        <v>66100</v>
      </c>
      <c r="C55" s="28" t="str">
        <f>'Year 1'!C55</f>
        <v>Instructional Supplies</v>
      </c>
      <c r="D55" s="149"/>
      <c r="E55" s="173"/>
      <c r="F55" s="75">
        <v>0</v>
      </c>
      <c r="G55" s="73">
        <v>0</v>
      </c>
      <c r="H55" s="73">
        <v>0</v>
      </c>
      <c r="I55" s="74">
        <f t="shared" si="2"/>
        <v>0</v>
      </c>
      <c r="J55" s="218"/>
    </row>
    <row r="56" spans="1:10">
      <c r="A56" s="148"/>
      <c r="B56" s="129">
        <f>'Year 1'!B56</f>
        <v>66650</v>
      </c>
      <c r="C56" s="28" t="str">
        <f>'Year 1'!C56</f>
        <v>Research Supplies</v>
      </c>
      <c r="D56" s="149"/>
      <c r="E56" s="173"/>
      <c r="F56" s="75">
        <v>0</v>
      </c>
      <c r="G56" s="73">
        <v>0</v>
      </c>
      <c r="H56" s="73">
        <v>0</v>
      </c>
      <c r="I56" s="74">
        <f t="shared" si="2"/>
        <v>0</v>
      </c>
      <c r="J56" s="218"/>
    </row>
    <row r="57" spans="1:10">
      <c r="A57" s="148"/>
      <c r="B57" s="129">
        <f>'Year 1'!B57</f>
        <v>68110</v>
      </c>
      <c r="C57" s="28" t="str">
        <f>'Year 1'!C57</f>
        <v>PC or printer (&lt;$2,500)</v>
      </c>
      <c r="D57" s="149"/>
      <c r="E57" s="173"/>
      <c r="F57" s="75">
        <v>0</v>
      </c>
      <c r="G57" s="73">
        <v>0</v>
      </c>
      <c r="H57" s="73">
        <v>0</v>
      </c>
      <c r="I57" s="74">
        <f>SUM(F57:H57)</f>
        <v>0</v>
      </c>
      <c r="J57" s="218"/>
    </row>
    <row r="58" spans="1:10">
      <c r="A58" s="148"/>
      <c r="B58" s="129">
        <f>'Year 1'!B58</f>
        <v>68129</v>
      </c>
      <c r="C58" s="28" t="str">
        <f>'Year 1'!C58</f>
        <v>Minor hardware</v>
      </c>
      <c r="D58" s="149"/>
      <c r="E58" s="173"/>
      <c r="F58" s="75">
        <v>0</v>
      </c>
      <c r="G58" s="73">
        <v>0</v>
      </c>
      <c r="H58" s="73">
        <v>0</v>
      </c>
      <c r="I58" s="74">
        <f>SUM(F58:H58)</f>
        <v>0</v>
      </c>
      <c r="J58" s="218"/>
    </row>
    <row r="59" spans="1:10">
      <c r="A59" s="148"/>
      <c r="B59" s="129">
        <f>'Year 1'!B59</f>
        <v>68135</v>
      </c>
      <c r="C59" s="28" t="str">
        <f>'Year 1'!C59</f>
        <v>Software</v>
      </c>
      <c r="D59" s="149"/>
      <c r="E59" s="173"/>
      <c r="F59" s="75">
        <v>0</v>
      </c>
      <c r="G59" s="73">
        <v>0</v>
      </c>
      <c r="H59" s="73">
        <v>0</v>
      </c>
      <c r="I59" s="74">
        <f>SUM(F59:H59)</f>
        <v>0</v>
      </c>
      <c r="J59" s="218"/>
    </row>
    <row r="60" spans="1:10">
      <c r="A60" s="148"/>
      <c r="B60" s="129">
        <f>'Year 1'!B60</f>
        <v>66500</v>
      </c>
      <c r="C60" s="28" t="str">
        <f>'Year 1'!C60</f>
        <v>Chemicals</v>
      </c>
      <c r="D60" s="149"/>
      <c r="E60" s="173"/>
      <c r="F60" s="75">
        <v>0</v>
      </c>
      <c r="G60" s="73">
        <v>0</v>
      </c>
      <c r="H60" s="73">
        <v>0</v>
      </c>
      <c r="I60" s="74">
        <f>SUM(F60:H60)</f>
        <v>0</v>
      </c>
      <c r="J60" s="218"/>
    </row>
    <row r="61" spans="1:10">
      <c r="A61" s="148"/>
      <c r="B61" s="165" t="s">
        <v>54</v>
      </c>
      <c r="D61" s="167" t="str">
        <f>'Year 1'!D61</f>
        <v>=</v>
      </c>
      <c r="E61" s="168">
        <f>SUM(F62:F63)</f>
        <v>0</v>
      </c>
      <c r="F61" s="169"/>
      <c r="G61" s="170"/>
      <c r="H61" s="170"/>
      <c r="I61" s="171"/>
      <c r="J61" s="218"/>
    </row>
    <row r="62" spans="1:10">
      <c r="A62" s="148"/>
      <c r="B62" s="129">
        <f>'Year 1'!B62</f>
        <v>61100</v>
      </c>
      <c r="C62" s="28" t="str">
        <f>'Year 1'!C62</f>
        <v>Printing - In House</v>
      </c>
      <c r="D62" s="149"/>
      <c r="E62" s="173"/>
      <c r="F62" s="75">
        <v>0</v>
      </c>
      <c r="G62" s="73">
        <v>0</v>
      </c>
      <c r="H62" s="73">
        <v>0</v>
      </c>
      <c r="I62" s="74">
        <f t="shared" si="2"/>
        <v>0</v>
      </c>
      <c r="J62" s="218"/>
    </row>
    <row r="63" spans="1:10">
      <c r="A63" s="1"/>
      <c r="B63" s="129">
        <f>'Year 1'!B63</f>
        <v>61400</v>
      </c>
      <c r="C63" s="28" t="str">
        <f>'Year 1'!C63</f>
        <v>Publishing Expense</v>
      </c>
      <c r="D63" s="149"/>
      <c r="E63" s="173"/>
      <c r="F63" s="75">
        <v>0</v>
      </c>
      <c r="G63" s="73">
        <v>0</v>
      </c>
      <c r="H63" s="73">
        <v>0</v>
      </c>
      <c r="I63" s="74">
        <f t="shared" si="2"/>
        <v>0</v>
      </c>
      <c r="J63" s="218"/>
    </row>
    <row r="64" spans="1:10">
      <c r="A64" s="1"/>
      <c r="B64" s="174" t="s">
        <v>55</v>
      </c>
      <c r="D64" s="167" t="str">
        <f>'Year 1'!D64</f>
        <v>=</v>
      </c>
      <c r="E64" s="168">
        <f>SUM(F65:F68)</f>
        <v>0</v>
      </c>
      <c r="F64" s="169"/>
      <c r="G64" s="170"/>
      <c r="H64" s="170"/>
      <c r="I64" s="171"/>
      <c r="J64" s="218"/>
    </row>
    <row r="65" spans="1:10">
      <c r="A65" s="148"/>
      <c r="B65" s="129">
        <f>'Year 1'!B65</f>
        <v>62700</v>
      </c>
      <c r="C65" s="28" t="str">
        <f>'Year 1'!C65</f>
        <v>Consultants</v>
      </c>
      <c r="D65" s="149"/>
      <c r="E65" s="173"/>
      <c r="F65" s="75">
        <v>0</v>
      </c>
      <c r="G65" s="73">
        <v>0</v>
      </c>
      <c r="H65" s="73">
        <v>0</v>
      </c>
      <c r="I65" s="74">
        <f>SUM(F65:H65)</f>
        <v>0</v>
      </c>
      <c r="J65" s="216"/>
    </row>
    <row r="66" spans="1:10">
      <c r="A66" s="1"/>
      <c r="B66" s="129">
        <f>'Year 1'!B66</f>
        <v>62910</v>
      </c>
      <c r="C66" s="28" t="str">
        <f>'Year 1'!C66</f>
        <v>Evaluation</v>
      </c>
      <c r="D66" s="149"/>
      <c r="E66" s="173"/>
      <c r="F66" s="75">
        <v>0</v>
      </c>
      <c r="G66" s="73">
        <v>0</v>
      </c>
      <c r="H66" s="73">
        <v>0</v>
      </c>
      <c r="I66" s="74">
        <f>SUM(F66:H66)</f>
        <v>0</v>
      </c>
      <c r="J66" s="216"/>
    </row>
    <row r="67" spans="1:10">
      <c r="A67" s="148"/>
      <c r="B67" s="129">
        <f>'Year 1'!B67</f>
        <v>62600</v>
      </c>
      <c r="C67" s="28" t="str">
        <f>'Year 1'!C67</f>
        <v>Contracted Services</v>
      </c>
      <c r="D67" s="149"/>
      <c r="E67" s="175"/>
      <c r="F67" s="75">
        <v>0</v>
      </c>
      <c r="G67" s="73">
        <v>0</v>
      </c>
      <c r="H67" s="73">
        <v>0</v>
      </c>
      <c r="I67" s="74">
        <f>SUM(F67:H67)</f>
        <v>0</v>
      </c>
      <c r="J67" s="216"/>
    </row>
    <row r="68" spans="1:10">
      <c r="A68" s="1"/>
      <c r="B68" s="129">
        <f>'Year 1'!B68</f>
        <v>62900</v>
      </c>
      <c r="C68" s="28" t="str">
        <f>'Year 1'!C68</f>
        <v>Other Professional Services</v>
      </c>
      <c r="D68" s="149"/>
      <c r="E68" s="173"/>
      <c r="F68" s="75">
        <v>0</v>
      </c>
      <c r="G68" s="73">
        <v>0</v>
      </c>
      <c r="H68" s="73">
        <v>0</v>
      </c>
      <c r="I68" s="74">
        <f>SUM(F68:H68)</f>
        <v>0</v>
      </c>
      <c r="J68" s="220"/>
    </row>
    <row r="69" spans="1:10">
      <c r="A69" s="148"/>
      <c r="B69" s="174" t="s">
        <v>57</v>
      </c>
      <c r="D69" s="167" t="str">
        <f>'Year 1'!D69</f>
        <v>=</v>
      </c>
      <c r="E69" s="168">
        <f>SUM(F70:F72)</f>
        <v>0</v>
      </c>
      <c r="F69" s="169"/>
      <c r="G69" s="170"/>
      <c r="H69" s="170"/>
      <c r="I69" s="171"/>
      <c r="J69" s="216"/>
    </row>
    <row r="70" spans="1:10">
      <c r="A70" s="148"/>
      <c r="B70" s="129">
        <f>'Year 1'!B70</f>
        <v>64850</v>
      </c>
      <c r="C70" s="28" t="str">
        <f>'Year 1'!C70</f>
        <v>Institution 1</v>
      </c>
      <c r="D70" s="149"/>
      <c r="E70" s="173"/>
      <c r="F70" s="75">
        <v>0</v>
      </c>
      <c r="G70" s="73">
        <v>0</v>
      </c>
      <c r="H70" s="73">
        <v>0</v>
      </c>
      <c r="I70" s="74">
        <f>SUM(F70:H70)</f>
        <v>0</v>
      </c>
      <c r="J70" s="216"/>
    </row>
    <row r="71" spans="1:10">
      <c r="A71" s="148"/>
      <c r="B71" s="129">
        <f>'Year 1'!B71</f>
        <v>64850</v>
      </c>
      <c r="C71" s="28" t="str">
        <f>'Year 1'!C71</f>
        <v>Institution 2</v>
      </c>
      <c r="D71" s="149"/>
      <c r="E71" s="173"/>
      <c r="F71" s="75">
        <v>0</v>
      </c>
      <c r="G71" s="73">
        <v>0</v>
      </c>
      <c r="H71" s="73">
        <v>0</v>
      </c>
      <c r="I71" s="74">
        <f>SUM(F71:H71)</f>
        <v>0</v>
      </c>
      <c r="J71" s="216"/>
    </row>
    <row r="72" spans="1:10">
      <c r="A72" s="148"/>
      <c r="B72" s="129">
        <f>'Year 1'!B72</f>
        <v>64850</v>
      </c>
      <c r="C72" s="28" t="str">
        <f>'Year 1'!C72</f>
        <v>Institution 3</v>
      </c>
      <c r="D72" s="149"/>
      <c r="E72" s="173"/>
      <c r="F72" s="75">
        <v>0</v>
      </c>
      <c r="G72" s="73">
        <v>0</v>
      </c>
      <c r="H72" s="73">
        <v>0</v>
      </c>
      <c r="I72" s="74">
        <f>SUM(F72:H72)</f>
        <v>0</v>
      </c>
      <c r="J72" s="216"/>
    </row>
    <row r="73" spans="1:10">
      <c r="A73" s="148"/>
      <c r="B73" s="174" t="s">
        <v>62</v>
      </c>
      <c r="D73" s="167" t="str">
        <f>'Year 1'!D73</f>
        <v>=</v>
      </c>
      <c r="E73" s="168">
        <f>SUM(F74:F75)</f>
        <v>0</v>
      </c>
      <c r="F73" s="169"/>
      <c r="G73" s="170"/>
      <c r="H73" s="170"/>
      <c r="I73" s="170"/>
      <c r="J73" s="232"/>
    </row>
    <row r="74" spans="1:10">
      <c r="A74" s="1"/>
      <c r="B74" s="129">
        <f>'Year 1'!B74</f>
        <v>65100</v>
      </c>
      <c r="C74" s="28" t="str">
        <f>'Year 1'!C74</f>
        <v>Rental of Equipment</v>
      </c>
      <c r="D74" s="149"/>
      <c r="E74" s="173"/>
      <c r="F74" s="75">
        <v>0</v>
      </c>
      <c r="G74" s="73">
        <v>0</v>
      </c>
      <c r="H74" s="73">
        <v>0</v>
      </c>
      <c r="I74" s="74">
        <f>SUM(F74:H74)</f>
        <v>0</v>
      </c>
      <c r="J74" s="216"/>
    </row>
    <row r="75" spans="1:10">
      <c r="A75" s="1"/>
      <c r="B75" s="129">
        <f>'Year 1'!B75</f>
        <v>65150</v>
      </c>
      <c r="C75" s="28" t="str">
        <f>'Year 1'!C75</f>
        <v>Rental of Facilities</v>
      </c>
      <c r="D75" s="149"/>
      <c r="E75" s="173"/>
      <c r="F75" s="75">
        <v>0</v>
      </c>
      <c r="G75" s="73">
        <v>0</v>
      </c>
      <c r="H75" s="73">
        <v>0</v>
      </c>
      <c r="I75" s="74">
        <f>SUM(F75:H75)</f>
        <v>0</v>
      </c>
      <c r="J75" s="216"/>
    </row>
    <row r="76" spans="1:10" hidden="1">
      <c r="A76" s="1"/>
      <c r="B76" s="174" t="s">
        <v>58</v>
      </c>
      <c r="D76" s="167" t="str">
        <f>'Year 1'!D76</f>
        <v>=</v>
      </c>
      <c r="E76" s="168">
        <f>F77</f>
        <v>0</v>
      </c>
      <c r="F76" s="206"/>
      <c r="G76" s="207"/>
      <c r="H76" s="207"/>
      <c r="I76" s="207"/>
      <c r="J76" s="216"/>
    </row>
    <row r="77" spans="1:10" hidden="1">
      <c r="A77" s="1"/>
      <c r="B77" s="208">
        <f>'Year 1'!B77</f>
        <v>0</v>
      </c>
      <c r="C77" s="176" t="str">
        <f>'Year 1'!C77</f>
        <v>Alerations / Renovations</v>
      </c>
      <c r="D77" s="177"/>
      <c r="E77" s="173"/>
      <c r="F77" s="75">
        <v>0</v>
      </c>
      <c r="G77" s="73">
        <v>0</v>
      </c>
      <c r="H77" s="73">
        <v>0</v>
      </c>
      <c r="I77" s="74">
        <f>SUM(F77:H77)</f>
        <v>0</v>
      </c>
      <c r="J77" s="216"/>
    </row>
    <row r="78" spans="1:10">
      <c r="A78" s="1"/>
      <c r="B78" s="178" t="s">
        <v>49</v>
      </c>
      <c r="C78" s="176"/>
      <c r="D78" s="167" t="str">
        <f>'Year 1'!D78</f>
        <v>=</v>
      </c>
      <c r="E78" s="168">
        <f>SUM(F79:F87)</f>
        <v>0</v>
      </c>
      <c r="F78" s="169"/>
      <c r="G78" s="170"/>
      <c r="H78" s="170"/>
      <c r="I78" s="170"/>
      <c r="J78" s="216"/>
    </row>
    <row r="79" spans="1:10">
      <c r="A79" s="148"/>
      <c r="B79" s="129">
        <f>'Year 1'!B79</f>
        <v>69230</v>
      </c>
      <c r="C79" s="28" t="str">
        <f>'Year 1'!C79</f>
        <v>Special Activities</v>
      </c>
      <c r="D79" s="149"/>
      <c r="E79" s="173"/>
      <c r="F79" s="75">
        <v>0</v>
      </c>
      <c r="G79" s="73">
        <v>0</v>
      </c>
      <c r="H79" s="73">
        <v>0</v>
      </c>
      <c r="I79" s="74">
        <f t="shared" ref="I79:I87" si="3">SUM(F79:H79)</f>
        <v>0</v>
      </c>
      <c r="J79" s="218"/>
    </row>
    <row r="80" spans="1:10" hidden="1">
      <c r="A80" s="148"/>
      <c r="B80" s="129">
        <f>'Year 1'!B80</f>
        <v>63580</v>
      </c>
      <c r="C80" s="28" t="s">
        <v>111</v>
      </c>
      <c r="D80" s="149"/>
      <c r="E80" s="173"/>
      <c r="F80" s="75">
        <v>0</v>
      </c>
      <c r="G80" s="73">
        <v>0</v>
      </c>
      <c r="H80" s="73">
        <v>0</v>
      </c>
      <c r="I80" s="74">
        <f t="shared" si="3"/>
        <v>0</v>
      </c>
      <c r="J80" s="218"/>
    </row>
    <row r="81" spans="1:10">
      <c r="A81" s="148"/>
      <c r="B81" s="129">
        <f>'Year 1'!B81</f>
        <v>63620</v>
      </c>
      <c r="C81" s="28" t="s">
        <v>112</v>
      </c>
      <c r="D81" s="149"/>
      <c r="E81" s="173"/>
      <c r="F81" s="75">
        <v>0</v>
      </c>
      <c r="G81" s="73">
        <v>0</v>
      </c>
      <c r="H81" s="73">
        <v>0</v>
      </c>
      <c r="I81" s="74">
        <f t="shared" si="3"/>
        <v>0</v>
      </c>
      <c r="J81" s="22" t="s">
        <v>119</v>
      </c>
    </row>
    <row r="82" spans="1:10">
      <c r="A82" s="148"/>
      <c r="B82" s="129">
        <f>'Year 1'!B82</f>
        <v>60100</v>
      </c>
      <c r="C82" s="28" t="str">
        <f>'Year 1'!C82</f>
        <v>Postage</v>
      </c>
      <c r="D82" s="149"/>
      <c r="E82" s="173"/>
      <c r="F82" s="75">
        <v>0</v>
      </c>
      <c r="G82" s="73">
        <v>0</v>
      </c>
      <c r="H82" s="73">
        <v>0</v>
      </c>
      <c r="I82" s="74">
        <f t="shared" si="3"/>
        <v>0</v>
      </c>
      <c r="J82" s="218"/>
    </row>
    <row r="83" spans="1:10">
      <c r="A83" s="148"/>
      <c r="B83" s="129">
        <f>'Year 1'!B83</f>
        <v>60200</v>
      </c>
      <c r="C83" s="28" t="str">
        <f>'Year 1'!C83</f>
        <v>Telephone</v>
      </c>
      <c r="D83" s="149"/>
      <c r="E83" s="173"/>
      <c r="F83" s="75">
        <v>0</v>
      </c>
      <c r="G83" s="73">
        <v>0</v>
      </c>
      <c r="H83" s="73">
        <v>0</v>
      </c>
      <c r="I83" s="74">
        <f t="shared" si="3"/>
        <v>0</v>
      </c>
      <c r="J83" s="218"/>
    </row>
    <row r="84" spans="1:10">
      <c r="A84" s="179"/>
      <c r="B84" s="129">
        <f>'Year 1'!B84</f>
        <v>68500</v>
      </c>
      <c r="C84" s="28" t="str">
        <f>'Year 1'!C84</f>
        <v>Food</v>
      </c>
      <c r="D84" s="149"/>
      <c r="E84" s="173"/>
      <c r="F84" s="75">
        <v>0</v>
      </c>
      <c r="G84" s="73">
        <v>0</v>
      </c>
      <c r="H84" s="73">
        <v>0</v>
      </c>
      <c r="I84" s="74">
        <f t="shared" si="3"/>
        <v>0</v>
      </c>
      <c r="J84" s="218"/>
    </row>
    <row r="85" spans="1:10">
      <c r="A85" s="148"/>
      <c r="B85" s="129">
        <f>'Year 1'!B85</f>
        <v>60400</v>
      </c>
      <c r="C85" s="28" t="str">
        <f>'Year 1'!C85</f>
        <v>Advertising</v>
      </c>
      <c r="D85" s="149"/>
      <c r="E85" s="173"/>
      <c r="F85" s="75">
        <v>0</v>
      </c>
      <c r="G85" s="73">
        <v>0</v>
      </c>
      <c r="H85" s="73">
        <v>0</v>
      </c>
      <c r="I85" s="74">
        <f t="shared" si="3"/>
        <v>0</v>
      </c>
      <c r="J85" s="218"/>
    </row>
    <row r="86" spans="1:10">
      <c r="A86" s="148"/>
      <c r="B86" s="129">
        <f>'Year 1'!B86</f>
        <v>60500</v>
      </c>
      <c r="C86" s="28" t="str">
        <f>'Year 1'!C86</f>
        <v>Subscriptions/Books/Periodicals</v>
      </c>
      <c r="D86" s="149"/>
      <c r="E86" s="173"/>
      <c r="F86" s="75">
        <v>0</v>
      </c>
      <c r="G86" s="73">
        <v>0</v>
      </c>
      <c r="H86" s="73">
        <v>0</v>
      </c>
      <c r="I86" s="74">
        <f t="shared" si="3"/>
        <v>0</v>
      </c>
      <c r="J86" s="218"/>
    </row>
    <row r="87" spans="1:10">
      <c r="A87" s="148"/>
      <c r="B87" s="129">
        <f>'Year 1'!B87</f>
        <v>60600</v>
      </c>
      <c r="C87" s="28" t="str">
        <f>'Year 1'!C87</f>
        <v>Memberships</v>
      </c>
      <c r="D87" s="149"/>
      <c r="E87" s="173"/>
      <c r="F87" s="75">
        <v>0</v>
      </c>
      <c r="G87" s="73">
        <v>0</v>
      </c>
      <c r="H87" s="73">
        <v>0</v>
      </c>
      <c r="I87" s="74">
        <f t="shared" si="3"/>
        <v>0</v>
      </c>
      <c r="J87" s="218"/>
    </row>
    <row r="88" spans="1:10">
      <c r="A88" s="76" t="s">
        <v>77</v>
      </c>
      <c r="B88" s="77"/>
      <c r="C88" s="78" t="str">
        <f>'Year 1'!C88</f>
        <v>Total Other Direct Costs</v>
      </c>
      <c r="D88" s="150"/>
      <c r="E88" s="151"/>
      <c r="F88" s="154">
        <f>SUM(F54:F87)</f>
        <v>0</v>
      </c>
      <c r="G88" s="155">
        <f>SUM(G54:G87)</f>
        <v>0</v>
      </c>
      <c r="H88" s="155">
        <f>SUM(H54:H87)</f>
        <v>0</v>
      </c>
      <c r="I88" s="155">
        <f>SUM(I54:I87)</f>
        <v>0</v>
      </c>
      <c r="J88" s="273"/>
    </row>
    <row r="89" spans="1:10">
      <c r="A89" s="39"/>
      <c r="B89" s="39"/>
      <c r="C89" s="180"/>
      <c r="D89" s="181"/>
      <c r="E89" s="41"/>
      <c r="F89" s="137"/>
      <c r="G89" s="182"/>
      <c r="H89" s="182"/>
      <c r="I89" s="183"/>
      <c r="J89" s="218"/>
    </row>
    <row r="90" spans="1:10">
      <c r="A90" s="184" t="s">
        <v>82</v>
      </c>
      <c r="B90" s="185"/>
      <c r="C90" s="186" t="str">
        <f>'Year 1'!C90</f>
        <v>Total Direct Costs</v>
      </c>
      <c r="D90" s="187"/>
      <c r="E90" s="188"/>
      <c r="F90" s="189">
        <f>+F37+F40+F44+F51+F88</f>
        <v>0</v>
      </c>
      <c r="G90" s="190">
        <f>+G37+G40+G44+G51+G88</f>
        <v>0</v>
      </c>
      <c r="H90" s="190">
        <f>+H37+H40+H44+H51+H88</f>
        <v>0</v>
      </c>
      <c r="I90" s="190">
        <f>+I37+I40+I44+I51+I88</f>
        <v>0</v>
      </c>
      <c r="J90" s="222"/>
    </row>
    <row r="91" spans="1:10">
      <c r="A91" s="246" t="s">
        <v>83</v>
      </c>
      <c r="B91" s="255"/>
      <c r="C91" s="248" t="str">
        <f>'Year 1'!C91</f>
        <v>Indirect Cost</v>
      </c>
      <c r="D91" s="248"/>
      <c r="E91" s="249">
        <f>'Year 1'!$E$91</f>
        <v>0.43</v>
      </c>
      <c r="F91" s="250">
        <f>($E$91*F30)</f>
        <v>0</v>
      </c>
      <c r="G91" s="251">
        <f>($E$91*G30)</f>
        <v>0</v>
      </c>
      <c r="H91" s="252">
        <f>($E$91*H30)</f>
        <v>0</v>
      </c>
      <c r="I91" s="253">
        <f>F91+G91+H91</f>
        <v>0</v>
      </c>
      <c r="J91" s="259"/>
    </row>
    <row r="92" spans="1:10" ht="13.8" thickBot="1">
      <c r="A92" s="184" t="s">
        <v>84</v>
      </c>
      <c r="B92" s="192"/>
      <c r="C92" s="193" t="str">
        <f>'Year 1'!C92</f>
        <v xml:space="preserve">Total Project Budget </v>
      </c>
      <c r="D92" s="194"/>
      <c r="E92" s="195"/>
      <c r="F92" s="196">
        <f>SUM(F90:F91)</f>
        <v>0</v>
      </c>
      <c r="G92" s="197">
        <f>SUM(G90:G91)</f>
        <v>0</v>
      </c>
      <c r="H92" s="197">
        <f>SUM(H90:H91)</f>
        <v>0</v>
      </c>
      <c r="I92" s="198">
        <f>SUM(I90:I91)</f>
        <v>0</v>
      </c>
      <c r="J92" s="5"/>
    </row>
    <row r="93" spans="1:10" ht="13.8" thickTop="1"/>
  </sheetData>
  <mergeCells count="4">
    <mergeCell ref="A1:B1"/>
    <mergeCell ref="A2:B2"/>
    <mergeCell ref="A3:B3"/>
    <mergeCell ref="A4:B4"/>
  </mergeCells>
  <pageMargins left="0.7" right="0.7" top="0.75" bottom="0.75" header="0.3" footer="0.3"/>
  <pageSetup scale="6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97"/>
  <sheetViews>
    <sheetView topLeftCell="A72" zoomScaleNormal="100" workbookViewId="0">
      <selection activeCell="I92" sqref="I92"/>
    </sheetView>
  </sheetViews>
  <sheetFormatPr defaultRowHeight="13.2"/>
  <cols>
    <col min="1" max="1" width="3.5546875" style="28" customWidth="1"/>
    <col min="2" max="2" width="9" style="28" customWidth="1"/>
    <col min="3" max="3" width="29" style="28" customWidth="1"/>
    <col min="4" max="4" width="4.33203125" style="28" customWidth="1"/>
    <col min="5" max="5" width="8.6640625" style="28" customWidth="1"/>
    <col min="6" max="6" width="14.88671875" style="28" customWidth="1"/>
    <col min="7" max="7" width="14.5546875" style="28" customWidth="1"/>
    <col min="8" max="8" width="10.6640625" style="28" customWidth="1"/>
    <col min="9" max="9" width="13.33203125" style="28" customWidth="1"/>
    <col min="10" max="10" width="35.88671875" style="161" customWidth="1"/>
    <col min="11" max="16384" width="8.88671875" style="28"/>
  </cols>
  <sheetData>
    <row r="1" spans="1:10">
      <c r="A1" s="290" t="s">
        <v>67</v>
      </c>
      <c r="B1" s="290"/>
      <c r="C1" s="23">
        <f>'Year 1'!$C$1</f>
        <v>0</v>
      </c>
      <c r="D1" s="23"/>
      <c r="E1" s="24"/>
      <c r="F1" s="24"/>
      <c r="G1" s="25" t="s">
        <v>68</v>
      </c>
      <c r="H1" s="26">
        <f>'Year 1'!$H$1</f>
        <v>0</v>
      </c>
      <c r="I1" s="27"/>
      <c r="J1" s="6"/>
    </row>
    <row r="2" spans="1:10">
      <c r="A2" s="290" t="s">
        <v>24</v>
      </c>
      <c r="B2" s="290"/>
      <c r="C2" s="23">
        <f>'Year 1'!$C$2</f>
        <v>0</v>
      </c>
      <c r="D2" s="23"/>
      <c r="E2" s="24"/>
      <c r="F2" s="29"/>
      <c r="G2" s="25" t="s">
        <v>52</v>
      </c>
      <c r="H2" s="30">
        <f>'Year 1'!$H$2</f>
        <v>0</v>
      </c>
      <c r="I2" s="27"/>
      <c r="J2" s="31"/>
    </row>
    <row r="3" spans="1:10">
      <c r="A3" s="290" t="s">
        <v>25</v>
      </c>
      <c r="B3" s="290"/>
      <c r="C3" s="23">
        <f>'Year 1'!$C$3</f>
        <v>0</v>
      </c>
      <c r="D3" s="23"/>
      <c r="E3" s="24"/>
      <c r="F3" s="29"/>
      <c r="G3" s="25" t="s">
        <v>69</v>
      </c>
      <c r="H3" s="30">
        <f>'Year 1'!$H$3</f>
        <v>0</v>
      </c>
      <c r="I3" s="27"/>
      <c r="J3" s="31"/>
    </row>
    <row r="4" spans="1:10">
      <c r="A4" s="291" t="s">
        <v>26</v>
      </c>
      <c r="B4" s="291"/>
      <c r="C4" s="32">
        <f>'Year 1'!$C$4</f>
        <v>0</v>
      </c>
      <c r="D4" s="32"/>
      <c r="E4" s="33"/>
      <c r="F4" s="34"/>
      <c r="G4" s="35" t="s">
        <v>70</v>
      </c>
      <c r="H4" s="36">
        <f>'Year 1'!H4</f>
        <v>0</v>
      </c>
      <c r="I4" s="37"/>
      <c r="J4" s="38"/>
    </row>
    <row r="5" spans="1:10" ht="36.75" customHeight="1">
      <c r="A5" s="39"/>
      <c r="B5" s="40" t="s">
        <v>104</v>
      </c>
      <c r="C5" s="40" t="s">
        <v>20</v>
      </c>
      <c r="D5" s="40"/>
      <c r="E5" s="41"/>
      <c r="F5" s="42" t="str">
        <f>'Year 1'!$F$5</f>
        <v>Request from Funder</v>
      </c>
      <c r="G5" s="42" t="str">
        <f>'Year 1'!$G$5</f>
        <v>Other 1</v>
      </c>
      <c r="H5" s="42" t="str">
        <f>'Year 1'!$H$5</f>
        <v>Other 2</v>
      </c>
      <c r="I5" s="42"/>
      <c r="J5" s="43" t="s">
        <v>64</v>
      </c>
    </row>
    <row r="6" spans="1:10" ht="4.5" customHeight="1">
      <c r="A6" s="44"/>
      <c r="B6" s="45"/>
      <c r="C6" s="46"/>
      <c r="D6" s="47"/>
      <c r="E6" s="48"/>
      <c r="F6" s="49"/>
      <c r="G6" s="50" t="s">
        <v>76</v>
      </c>
      <c r="H6" s="51"/>
      <c r="I6" s="51"/>
      <c r="J6" s="52"/>
    </row>
    <row r="7" spans="1:10" ht="15" customHeight="1">
      <c r="A7" s="53"/>
      <c r="B7" s="54"/>
      <c r="C7" s="55" t="s">
        <v>35</v>
      </c>
      <c r="D7" s="55"/>
      <c r="E7" s="56" t="s">
        <v>66</v>
      </c>
      <c r="F7" s="57"/>
      <c r="G7" s="57"/>
      <c r="H7" s="57"/>
      <c r="I7" s="58" t="s">
        <v>0</v>
      </c>
      <c r="J7" s="59"/>
    </row>
    <row r="8" spans="1:10" ht="3" customHeight="1">
      <c r="A8" s="1"/>
      <c r="B8" s="39"/>
      <c r="C8" s="60"/>
      <c r="D8" s="60"/>
      <c r="E8" s="41"/>
      <c r="F8" s="61"/>
      <c r="G8" s="61"/>
      <c r="H8" s="61"/>
      <c r="I8" s="61"/>
      <c r="J8" s="62"/>
    </row>
    <row r="9" spans="1:10" ht="13.8" thickBot="1">
      <c r="A9" s="2"/>
      <c r="B9" s="233"/>
      <c r="C9" s="64" t="s">
        <v>35</v>
      </c>
      <c r="D9" s="64"/>
      <c r="E9" s="65"/>
      <c r="F9" s="89"/>
      <c r="G9" s="89"/>
      <c r="H9" s="89"/>
      <c r="I9" s="90"/>
      <c r="J9" s="68"/>
    </row>
    <row r="10" spans="1:10">
      <c r="A10" s="1"/>
      <c r="B10" s="69">
        <f>'Year 1'!B10</f>
        <v>51000</v>
      </c>
      <c r="C10" s="28" t="str">
        <f>'Year 1'!C10</f>
        <v>Fac. Salaries FT - Academic Year</v>
      </c>
      <c r="D10" s="70" t="str">
        <f>'Year 1'!D10</f>
        <v>A</v>
      </c>
      <c r="E10" s="71">
        <v>0</v>
      </c>
      <c r="F10" s="234">
        <f>'Year 1'!F10+'Year 2'!F10+'Year 3'!F10+'Year 4'!F10+'Year 5'!F10</f>
        <v>0</v>
      </c>
      <c r="G10" s="73">
        <f>'Year 1'!G10+'Year 2'!G10+'Year 3'!G10+'Year 4'!G10+'Year 5'!G10</f>
        <v>0</v>
      </c>
      <c r="H10" s="73">
        <f>'Year 1'!H10+'Year 2'!H10+'Year 3'!H10+'Year 4'!H10+'Year 5'!H10</f>
        <v>0</v>
      </c>
      <c r="I10" s="73">
        <f>'Year 1'!I10+'Year 2'!I10+'Year 3'!I10+'Year 4'!I10+'Year 5'!I10</f>
        <v>0</v>
      </c>
      <c r="J10" s="8"/>
    </row>
    <row r="11" spans="1:10">
      <c r="A11" s="1"/>
      <c r="B11" s="69">
        <f>'Year 1'!B11</f>
        <v>51502</v>
      </c>
      <c r="C11" s="28" t="str">
        <f>'Year 1'!C11</f>
        <v>Fac. Salaries PT - Academic Year</v>
      </c>
      <c r="D11" s="70" t="str">
        <f>'Year 1'!D11</f>
        <v>B</v>
      </c>
      <c r="E11" s="71">
        <v>0</v>
      </c>
      <c r="F11" s="235">
        <f>'Year 1'!F11+'Year 2'!F11+'Year 3'!F11+'Year 4'!F11+'Year 5'!F11</f>
        <v>0</v>
      </c>
      <c r="G11" s="73">
        <f>'Year 1'!G11+'Year 2'!G11+'Year 3'!G11+'Year 4'!G11+'Year 5'!G11</f>
        <v>0</v>
      </c>
      <c r="H11" s="73">
        <f>'Year 1'!H11+'Year 2'!H11+'Year 3'!H11+'Year 4'!H11+'Year 5'!H11</f>
        <v>0</v>
      </c>
      <c r="I11" s="73">
        <f>'Year 1'!I11+'Year 2'!I11+'Year 3'!I11+'Year 4'!I11+'Year 5'!I11</f>
        <v>0</v>
      </c>
      <c r="J11" s="8"/>
    </row>
    <row r="12" spans="1:10">
      <c r="A12" s="1"/>
      <c r="B12" s="69">
        <f>'Year 1'!B12</f>
        <v>52000</v>
      </c>
      <c r="C12" s="28" t="str">
        <f>'Year 1'!C12</f>
        <v>Fac. Salaries FT - Summer</v>
      </c>
      <c r="D12" s="70" t="str">
        <f>'Year 1'!D12</f>
        <v>B</v>
      </c>
      <c r="E12" s="71">
        <v>0</v>
      </c>
      <c r="F12" s="235">
        <f>'Year 1'!F12+'Year 2'!F12+'Year 3'!F12+'Year 4'!F12+'Year 5'!F12</f>
        <v>0</v>
      </c>
      <c r="G12" s="73">
        <f>'Year 1'!G12+'Year 2'!G12+'Year 3'!G12+'Year 4'!G12+'Year 5'!G12</f>
        <v>0</v>
      </c>
      <c r="H12" s="73">
        <f>'Year 1'!H12+'Year 2'!H12+'Year 3'!H12+'Year 4'!H12+'Year 5'!H12</f>
        <v>0</v>
      </c>
      <c r="I12" s="73">
        <f>'Year 1'!I12+'Year 2'!I12+'Year 3'!I12+'Year 4'!I12+'Year 5'!I12</f>
        <v>0</v>
      </c>
      <c r="J12" s="8"/>
    </row>
    <row r="13" spans="1:10">
      <c r="A13" s="1"/>
      <c r="B13" s="69">
        <f>'Year 1'!B13</f>
        <v>55000</v>
      </c>
      <c r="C13" s="28" t="str">
        <f>'Year 1'!C13</f>
        <v>Admin. Professional FT (salaried)</v>
      </c>
      <c r="D13" s="70" t="str">
        <f>'Year 1'!D13</f>
        <v>A</v>
      </c>
      <c r="E13" s="71">
        <v>0</v>
      </c>
      <c r="F13" s="235">
        <f>'Year 1'!F13+'Year 2'!F13+'Year 3'!F13+'Year 4'!F13+'Year 5'!F13</f>
        <v>0</v>
      </c>
      <c r="G13" s="73">
        <f>'Year 1'!G13+'Year 2'!G13+'Year 3'!G13+'Year 4'!G13+'Year 5'!G13</f>
        <v>0</v>
      </c>
      <c r="H13" s="73">
        <f>'Year 1'!H13+'Year 2'!H13+'Year 3'!H13+'Year 4'!H13+'Year 5'!H13</f>
        <v>0</v>
      </c>
      <c r="I13" s="73">
        <f>'Year 1'!I13+'Year 2'!I13+'Year 3'!I13+'Year 4'!I13+'Year 5'!I13</f>
        <v>0</v>
      </c>
      <c r="J13" s="8"/>
    </row>
    <row r="14" spans="1:10">
      <c r="A14" s="76" t="s">
        <v>34</v>
      </c>
      <c r="B14" s="77"/>
      <c r="C14" s="78" t="str">
        <f>'Year 1'!C14</f>
        <v>Total Senior/Key Personnel</v>
      </c>
      <c r="D14" s="79">
        <f>'Year 1'!D14</f>
        <v>0</v>
      </c>
      <c r="E14" s="80"/>
      <c r="F14" s="279">
        <f>SUM(F10:F13)</f>
        <v>0</v>
      </c>
      <c r="G14" s="82">
        <f>SUM(G10:G13)</f>
        <v>0</v>
      </c>
      <c r="H14" s="82">
        <f>SUM(H10:H13)</f>
        <v>0</v>
      </c>
      <c r="I14" s="82">
        <f>SUM(I10:I13)</f>
        <v>0</v>
      </c>
      <c r="J14" s="18"/>
    </row>
    <row r="15" spans="1:10" ht="15" customHeight="1">
      <c r="A15" s="2"/>
      <c r="B15" s="83"/>
      <c r="C15" s="84" t="str">
        <f>'Year 1'!C15</f>
        <v>Other Personnel</v>
      </c>
      <c r="D15" s="85"/>
      <c r="E15" s="86"/>
      <c r="F15" s="236"/>
      <c r="G15" s="88"/>
      <c r="H15" s="89"/>
      <c r="I15" s="90"/>
      <c r="J15" s="13"/>
    </row>
    <row r="16" spans="1:10">
      <c r="A16" s="2"/>
      <c r="B16" s="91">
        <f>'Year 1'!B16</f>
        <v>55300</v>
      </c>
      <c r="C16" s="28" t="str">
        <f>'Year 1'!C16</f>
        <v>Special Projects</v>
      </c>
      <c r="D16" s="92" t="str">
        <f>'Year 1'!D16</f>
        <v>B</v>
      </c>
      <c r="E16" s="71">
        <v>0</v>
      </c>
      <c r="F16" s="235">
        <f>'Year 1'!F16+'Year 2'!F16+'Year 3'!F16+'Year 4'!F16+'Year 5'!F16</f>
        <v>0</v>
      </c>
      <c r="G16" s="73">
        <f>'Year 1'!G16+'Year 2'!G16+'Year 3'!G16+'Year 4'!G16+'Year 5'!G16</f>
        <v>0</v>
      </c>
      <c r="H16" s="73">
        <f>'Year 1'!H16+'Year 2'!H16+'Year 3'!H16+'Year 4'!H16+'Year 5'!H16</f>
        <v>0</v>
      </c>
      <c r="I16" s="73">
        <f>'Year 1'!I16+'Year 2'!I16+'Year 3'!I16+'Year 4'!I16+'Year 5'!I16</f>
        <v>0</v>
      </c>
      <c r="J16" s="13"/>
    </row>
    <row r="17" spans="1:10">
      <c r="A17" s="1"/>
      <c r="B17" s="91">
        <f>'Year 1'!B17</f>
        <v>55600</v>
      </c>
      <c r="C17" s="28" t="str">
        <f>'Year 1'!C17</f>
        <v>Technicians/Specialists</v>
      </c>
      <c r="D17" s="70" t="str">
        <f>'Year 1'!D17</f>
        <v>B</v>
      </c>
      <c r="E17" s="71">
        <v>0</v>
      </c>
      <c r="F17" s="235">
        <f>'Year 1'!F17+'Year 2'!F17+'Year 3'!F17+'Year 4'!F17+'Year 5'!F17</f>
        <v>0</v>
      </c>
      <c r="G17" s="73">
        <f>'Year 1'!G17+'Year 2'!G17+'Year 3'!G17+'Year 4'!G17+'Year 5'!G17</f>
        <v>0</v>
      </c>
      <c r="H17" s="73">
        <f>'Year 1'!H17+'Year 2'!H17+'Year 3'!H17+'Year 4'!H17+'Year 5'!H17</f>
        <v>0</v>
      </c>
      <c r="I17" s="73">
        <f>'Year 1'!I17+'Year 2'!I17+'Year 3'!I17+'Year 4'!I17+'Year 5'!I17</f>
        <v>0</v>
      </c>
      <c r="J17" s="8"/>
    </row>
    <row r="18" spans="1:10" hidden="1">
      <c r="A18" s="1"/>
      <c r="B18" s="91">
        <f>'Year 1'!B18</f>
        <v>0</v>
      </c>
      <c r="C18" s="28" t="str">
        <f>'Year 1'!C18</f>
        <v>Post Doctoral Associates</v>
      </c>
      <c r="D18" s="70" t="str">
        <f>'Year 1'!D18</f>
        <v>A</v>
      </c>
      <c r="E18" s="71">
        <v>0</v>
      </c>
      <c r="F18" s="235">
        <f>'Year 1'!F18+'Year 2'!F18+'Year 3'!F18+'Year 4'!F18+'Year 5'!F18</f>
        <v>0</v>
      </c>
      <c r="G18" s="73">
        <f>'Year 1'!G18+'Year 2'!G18+'Year 3'!G18+'Year 4'!G18+'Year 5'!G18</f>
        <v>0</v>
      </c>
      <c r="H18" s="73">
        <f>'Year 1'!H18+'Year 2'!H18+'Year 3'!H18+'Year 4'!H18+'Year 5'!H18</f>
        <v>0</v>
      </c>
      <c r="I18" s="73">
        <f>'Year 1'!I18+'Year 2'!I18+'Year 3'!I18+'Year 4'!I18+'Year 5'!I18</f>
        <v>0</v>
      </c>
      <c r="J18" s="8"/>
    </row>
    <row r="19" spans="1:10">
      <c r="A19" s="1"/>
      <c r="B19" s="91">
        <f>'Year 1'!B19</f>
        <v>53000</v>
      </c>
      <c r="C19" s="28" t="str">
        <f>'Year 1'!C19</f>
        <v>Graduate Students</v>
      </c>
      <c r="D19" s="70" t="str">
        <f>'Year 1'!D19</f>
        <v>NA</v>
      </c>
      <c r="E19" s="71">
        <v>0</v>
      </c>
      <c r="F19" s="235">
        <f>'Year 1'!F19+'Year 2'!F19+'Year 3'!F19+'Year 4'!F19+'Year 5'!F19</f>
        <v>0</v>
      </c>
      <c r="G19" s="73">
        <f>'Year 1'!G19+'Year 2'!G19+'Year 3'!G19+'Year 4'!G19+'Year 5'!G19</f>
        <v>0</v>
      </c>
      <c r="H19" s="73">
        <f>'Year 1'!H19+'Year 2'!H19+'Year 3'!H19+'Year 4'!H19+'Year 5'!H19</f>
        <v>0</v>
      </c>
      <c r="I19" s="73">
        <f>'Year 1'!I19+'Year 2'!I19+'Year 3'!I19+'Year 4'!I19+'Year 5'!I19</f>
        <v>0</v>
      </c>
      <c r="J19" s="8"/>
    </row>
    <row r="20" spans="1:10">
      <c r="A20" s="1"/>
      <c r="B20" s="91">
        <f>'Year 1'!B20</f>
        <v>58000</v>
      </c>
      <c r="C20" s="28" t="str">
        <f>'Year 1'!C20</f>
        <v>Undergraduate Students</v>
      </c>
      <c r="D20" s="70" t="str">
        <f>'Year 1'!D20</f>
        <v>NA</v>
      </c>
      <c r="E20" s="71">
        <v>0</v>
      </c>
      <c r="F20" s="235">
        <f>'Year 1'!F20+'Year 2'!F20+'Year 3'!F20+'Year 4'!F20+'Year 5'!F20</f>
        <v>0</v>
      </c>
      <c r="G20" s="73">
        <f>'Year 1'!G20+'Year 2'!G20+'Year 3'!G20+'Year 4'!G20+'Year 5'!G20</f>
        <v>0</v>
      </c>
      <c r="H20" s="73">
        <f>'Year 1'!H20+'Year 2'!H20+'Year 3'!H20+'Year 4'!H20+'Year 5'!H20</f>
        <v>0</v>
      </c>
      <c r="I20" s="73">
        <f>'Year 1'!I20+'Year 2'!I20+'Year 3'!I20+'Year 4'!I20+'Year 5'!I20</f>
        <v>0</v>
      </c>
      <c r="J20" s="8"/>
    </row>
    <row r="21" spans="1:10" s="94" customFormat="1">
      <c r="A21" s="2"/>
      <c r="B21" s="91">
        <f>'Year 1'!B21</f>
        <v>55100</v>
      </c>
      <c r="C21" s="28" t="str">
        <f>'Year 1'!C21</f>
        <v>Admin. Professional PT</v>
      </c>
      <c r="D21" s="70" t="str">
        <f>'Year 1'!D21</f>
        <v>B</v>
      </c>
      <c r="E21" s="71">
        <v>0</v>
      </c>
      <c r="F21" s="235">
        <f>'Year 1'!F21+'Year 2'!F21+'Year 3'!F21+'Year 4'!F21+'Year 5'!F21</f>
        <v>0</v>
      </c>
      <c r="G21" s="73">
        <f>'Year 1'!G21+'Year 2'!G21+'Year 3'!G21+'Year 4'!G21+'Year 5'!G21</f>
        <v>0</v>
      </c>
      <c r="H21" s="73">
        <f>'Year 1'!H21+'Year 2'!H21+'Year 3'!H21+'Year 4'!H21+'Year 5'!H21</f>
        <v>0</v>
      </c>
      <c r="I21" s="73">
        <f>'Year 1'!I21+'Year 2'!I21+'Year 3'!I21+'Year 4'!I21+'Year 5'!I21</f>
        <v>0</v>
      </c>
      <c r="J21" s="13"/>
    </row>
    <row r="22" spans="1:10">
      <c r="A22" s="1"/>
      <c r="B22" s="91">
        <f>'Year 1'!B22</f>
        <v>56100</v>
      </c>
      <c r="C22" s="28" t="str">
        <f>'Year 1'!C22</f>
        <v>Office/Clerical PT (hourly)</v>
      </c>
      <c r="D22" s="70" t="str">
        <f>'Year 1'!D22</f>
        <v>B</v>
      </c>
      <c r="E22" s="71">
        <v>0</v>
      </c>
      <c r="F22" s="235">
        <f>'Year 1'!F22+'Year 2'!F22+'Year 3'!F22+'Year 4'!F22+'Year 5'!F22</f>
        <v>0</v>
      </c>
      <c r="G22" s="73">
        <f>'Year 1'!G22+'Year 2'!G22+'Year 3'!G22+'Year 4'!G22+'Year 5'!G22</f>
        <v>0</v>
      </c>
      <c r="H22" s="73">
        <f>'Year 1'!H22+'Year 2'!H22+'Year 3'!H22+'Year 4'!H22+'Year 5'!H22</f>
        <v>0</v>
      </c>
      <c r="I22" s="73">
        <f>'Year 1'!I22+'Year 2'!I22+'Year 3'!I22+'Year 4'!I22+'Year 5'!I22</f>
        <v>0</v>
      </c>
      <c r="J22" s="8"/>
    </row>
    <row r="23" spans="1:10">
      <c r="A23" s="1"/>
      <c r="B23" s="91">
        <f>'Year 1'!B23</f>
        <v>56000</v>
      </c>
      <c r="C23" s="28" t="str">
        <f>'Year 1'!C23</f>
        <v>Office/Clerical FT (hourly)</v>
      </c>
      <c r="D23" s="70" t="str">
        <f>'Year 1'!D23</f>
        <v>A</v>
      </c>
      <c r="E23" s="71">
        <v>0</v>
      </c>
      <c r="F23" s="235">
        <f>'Year 1'!F23+'Year 2'!F23+'Year 3'!F23+'Year 4'!F23+'Year 5'!F23</f>
        <v>0</v>
      </c>
      <c r="G23" s="73">
        <f>'Year 1'!G23+'Year 2'!G23+'Year 3'!G23+'Year 4'!G23+'Year 5'!G23</f>
        <v>0</v>
      </c>
      <c r="H23" s="73">
        <f>'Year 1'!H23+'Year 2'!H23+'Year 3'!H23+'Year 4'!H23+'Year 5'!H23</f>
        <v>0</v>
      </c>
      <c r="I23" s="73">
        <f>'Year 1'!I23+'Year 2'!I23+'Year 3'!I23+'Year 4'!I23+'Year 5'!I23</f>
        <v>0</v>
      </c>
      <c r="J23" s="8"/>
    </row>
    <row r="24" spans="1:10" ht="12.6" customHeight="1">
      <c r="A24" s="76" t="s">
        <v>80</v>
      </c>
      <c r="B24" s="100"/>
      <c r="C24" s="101" t="str">
        <f>'Year 1'!C24</f>
        <v>Total Other Personnel</v>
      </c>
      <c r="D24" s="102"/>
      <c r="E24" s="80"/>
      <c r="F24" s="279">
        <f>SUM(F16:F23)</f>
        <v>0</v>
      </c>
      <c r="G24" s="82">
        <f>SUM(G16:G23)</f>
        <v>0</v>
      </c>
      <c r="H24" s="82">
        <f>SUM(H16:H23)</f>
        <v>0</v>
      </c>
      <c r="I24" s="82">
        <f>SUM(I16:I23)</f>
        <v>0</v>
      </c>
      <c r="J24" s="103"/>
    </row>
    <row r="25" spans="1:10" hidden="1">
      <c r="A25" s="1"/>
      <c r="B25" s="205"/>
      <c r="C25" s="84" t="str">
        <f>'Year 1'!C25</f>
        <v>Other Personnel - Summer</v>
      </c>
      <c r="D25" s="85"/>
      <c r="E25" s="86"/>
      <c r="F25" s="236"/>
      <c r="G25" s="88"/>
      <c r="H25" s="89"/>
      <c r="I25" s="90"/>
      <c r="J25" s="13"/>
    </row>
    <row r="26" spans="1:10" hidden="1">
      <c r="A26" s="1"/>
      <c r="B26" s="69">
        <v>53000</v>
      </c>
      <c r="C26" s="106" t="str">
        <f>'Year 1'!C26</f>
        <v>Graduate Students - Summer</v>
      </c>
      <c r="D26" s="107" t="str">
        <f>'Year 1'!D26</f>
        <v>C</v>
      </c>
      <c r="E26" s="71">
        <v>0</v>
      </c>
      <c r="F26" s="235">
        <f>'Year 1'!F26+'Year 2'!F26+'Year 3'!F26+'Year 4'!F26+'Year 5'!F26</f>
        <v>0</v>
      </c>
      <c r="G26" s="73">
        <f>'Year 1'!G26+'Year 2'!G26+'Year 3'!G26+'Year 4'!G26+'Year 5'!G26</f>
        <v>0</v>
      </c>
      <c r="H26" s="73">
        <f>'Year 1'!H26+'Year 2'!H26+'Year 3'!H26+'Year 4'!H26+'Year 5'!H26</f>
        <v>0</v>
      </c>
      <c r="I26" s="73">
        <f>'Year 1'!I26+'Year 2'!I26+'Year 3'!I26+'Year 4'!I26+'Year 5'!I26</f>
        <v>0</v>
      </c>
      <c r="J26" s="8"/>
    </row>
    <row r="27" spans="1:10" ht="16.95" hidden="1" customHeight="1">
      <c r="A27" s="1"/>
      <c r="B27" s="69">
        <v>58000</v>
      </c>
      <c r="C27" s="28" t="str">
        <f>'Year 1'!C27</f>
        <v>Undergraduates - Summer</v>
      </c>
      <c r="D27" s="70" t="str">
        <f>'Year 1'!D27</f>
        <v>C</v>
      </c>
      <c r="E27" s="108">
        <v>0</v>
      </c>
      <c r="F27" s="235">
        <f>'Year 1'!F27+'Year 2'!F27+'Year 3'!F27+'Year 4'!F27+'Year 5'!F27</f>
        <v>0</v>
      </c>
      <c r="G27" s="73">
        <f>'Year 1'!G27+'Year 2'!G27+'Year 3'!G27+'Year 4'!G27+'Year 5'!G27</f>
        <v>0</v>
      </c>
      <c r="H27" s="73">
        <f>'Year 1'!H27+'Year 2'!H27+'Year 3'!H27+'Year 4'!H27+'Year 5'!H27</f>
        <v>0</v>
      </c>
      <c r="I27" s="73">
        <f>'Year 1'!I27+'Year 2'!I27+'Year 3'!I27+'Year 4'!I27+'Year 5'!I27</f>
        <v>0</v>
      </c>
      <c r="J27" s="8"/>
    </row>
    <row r="28" spans="1:10" ht="13.95" hidden="1" customHeight="1">
      <c r="A28" s="109" t="s">
        <v>81</v>
      </c>
      <c r="B28" s="110"/>
      <c r="C28" s="111" t="str">
        <f>'Year 1'!C28</f>
        <v>Total Other Personnel - SU</v>
      </c>
      <c r="D28" s="111"/>
      <c r="E28" s="112"/>
      <c r="F28" s="237">
        <f>SUM(F26:F27)</f>
        <v>0</v>
      </c>
      <c r="G28" s="114">
        <f>SUM(G26:G27)</f>
        <v>0</v>
      </c>
      <c r="H28" s="114">
        <f>SUM(H26:H27)</f>
        <v>0</v>
      </c>
      <c r="I28" s="114">
        <f>SUM(I26:I27)</f>
        <v>0</v>
      </c>
      <c r="J28" s="115"/>
    </row>
    <row r="29" spans="1:10" ht="12.6" customHeight="1">
      <c r="A29" s="1"/>
      <c r="B29" s="116"/>
      <c r="C29" s="106"/>
      <c r="D29" s="106"/>
      <c r="E29" s="117"/>
      <c r="F29" s="238"/>
      <c r="G29" s="88"/>
      <c r="H29" s="88"/>
      <c r="I29" s="74"/>
      <c r="J29" s="8"/>
    </row>
    <row r="30" spans="1:10" ht="13.8" thickBot="1">
      <c r="A30" s="256"/>
      <c r="B30" s="274"/>
      <c r="C30" s="275" t="str">
        <f>'Year 1'!C30</f>
        <v>Total Salaries and Wages</v>
      </c>
      <c r="D30" s="275"/>
      <c r="E30" s="276"/>
      <c r="F30" s="260">
        <f>+F14+F24+F28</f>
        <v>0</v>
      </c>
      <c r="G30" s="258">
        <f>+G14+G24+G28</f>
        <v>0</v>
      </c>
      <c r="H30" s="258">
        <f>+H14+H24+H28</f>
        <v>0</v>
      </c>
      <c r="I30" s="258">
        <f>+I14+I24+I28</f>
        <v>0</v>
      </c>
      <c r="J30" s="278"/>
    </row>
    <row r="31" spans="1:10" ht="13.8" thickTop="1">
      <c r="A31" s="122"/>
      <c r="B31" s="16"/>
      <c r="C31" s="123" t="str">
        <f>'Year 1'!C31</f>
        <v>Employee Benefits</v>
      </c>
      <c r="D31" s="123"/>
      <c r="E31" s="124" t="s">
        <v>21</v>
      </c>
      <c r="F31" s="267"/>
      <c r="G31" s="126"/>
      <c r="H31" s="126"/>
      <c r="I31" s="127"/>
      <c r="J31" s="128"/>
    </row>
    <row r="32" spans="1:10">
      <c r="A32" s="39"/>
      <c r="B32" s="129">
        <f>'Year 1'!B32</f>
        <v>59630</v>
      </c>
      <c r="C32" s="130" t="str">
        <f>'Year 1'!C32</f>
        <v>FT Rate</v>
      </c>
      <c r="D32" s="131" t="str">
        <f>'Year 1'!D32</f>
        <v>A)</v>
      </c>
      <c r="E32" s="132">
        <f>'Year 1'!E32</f>
        <v>0.31659999999999999</v>
      </c>
      <c r="F32" s="235">
        <f>'Year 1'!F32+'Year 2'!F32+'Year 3'!F32+'Year 4'!F32+'Year 5'!F32</f>
        <v>0</v>
      </c>
      <c r="G32" s="73">
        <f>'Year 1'!G32+'Year 2'!G32+'Year 3'!G32+'Year 4'!G32+'Year 5'!G32</f>
        <v>0</v>
      </c>
      <c r="H32" s="73">
        <f>'Year 1'!H32+'Year 2'!H32+'Year 3'!H32+'Year 4'!H32+'Year 5'!H32</f>
        <v>0</v>
      </c>
      <c r="I32" s="73">
        <f>'Year 1'!I32+'Year 2'!I32+'Year 3'!I32+'Year 4'!I32+'Year 5'!I32</f>
        <v>0</v>
      </c>
      <c r="J32" s="9"/>
    </row>
    <row r="33" spans="1:10">
      <c r="A33" s="39"/>
      <c r="B33" s="129">
        <f>'Year 1'!B33</f>
        <v>59630</v>
      </c>
      <c r="C33" s="130" t="str">
        <f>'Year 1'!C33</f>
        <v>PT Rate / Summer FT Rate</v>
      </c>
      <c r="D33" s="131" t="str">
        <f>'Year 1'!D33</f>
        <v>B)</v>
      </c>
      <c r="E33" s="132">
        <f>'Year 1'!E33</f>
        <v>8.48E-2</v>
      </c>
      <c r="F33" s="235">
        <f>'Year 1'!F33+'Year 2'!F33+'Year 3'!F33+'Year 4'!F33+'Year 5'!F33</f>
        <v>0</v>
      </c>
      <c r="G33" s="73">
        <f>'Year 1'!G33+'Year 2'!G33+'Year 3'!G33+'Year 4'!G33+'Year 5'!G33</f>
        <v>0</v>
      </c>
      <c r="H33" s="73">
        <f>'Year 1'!H33+'Year 2'!H33+'Year 3'!H33+'Year 4'!H33+'Year 5'!H33</f>
        <v>0</v>
      </c>
      <c r="I33" s="73">
        <f>'Year 1'!I33+'Year 2'!I33+'Year 3'!I33+'Year 4'!I33+'Year 5'!I33</f>
        <v>0</v>
      </c>
      <c r="J33" s="9"/>
    </row>
    <row r="34" spans="1:10" hidden="1">
      <c r="A34" s="39"/>
      <c r="B34" s="129">
        <v>59630</v>
      </c>
      <c r="C34" s="130" t="str">
        <f>'Year 1'!C34</f>
        <v>PT Internal rate</v>
      </c>
      <c r="D34" s="131" t="str">
        <f>'Year 1'!D34</f>
        <v>C)</v>
      </c>
      <c r="E34" s="132">
        <f>'Year 1'!E34</f>
        <v>0</v>
      </c>
      <c r="F34" s="235">
        <f>'Year 1'!F34+'Year 2'!F34+'Year 3'!F34+'Year 4'!F34+'Year 5'!F34</f>
        <v>0</v>
      </c>
      <c r="G34" s="73">
        <f>'Year 1'!G34+'Year 2'!G34+'Year 3'!G34+'Year 4'!G34+'Year 5'!G34</f>
        <v>0</v>
      </c>
      <c r="H34" s="73">
        <f>'Year 1'!H34+'Year 2'!H34+'Year 3'!H34+'Year 4'!H34+'Year 5'!H34</f>
        <v>0</v>
      </c>
      <c r="I34" s="73">
        <f>'Year 1'!I34+'Year 2'!I34+'Year 3'!I34+'Year 4'!I34+'Year 5'!I34</f>
        <v>0</v>
      </c>
      <c r="J34" s="8"/>
    </row>
    <row r="35" spans="1:10">
      <c r="A35" s="76" t="s">
        <v>72</v>
      </c>
      <c r="B35" s="100"/>
      <c r="C35" s="133" t="str">
        <f>'Year 1'!C35</f>
        <v>Total Fringe Benefits</v>
      </c>
      <c r="D35" s="134"/>
      <c r="E35" s="135"/>
      <c r="F35" s="279">
        <f>SUM(F32:F34)</f>
        <v>0</v>
      </c>
      <c r="G35" s="82">
        <f>SUM(G32:G34)</f>
        <v>0</v>
      </c>
      <c r="H35" s="82">
        <f>SUM(H32:H34)</f>
        <v>0</v>
      </c>
      <c r="I35" s="136">
        <f>SUM(I32:I34)</f>
        <v>0</v>
      </c>
      <c r="J35" s="103"/>
    </row>
    <row r="36" spans="1:10">
      <c r="A36" s="1"/>
      <c r="B36" s="116"/>
      <c r="C36" s="39"/>
      <c r="D36" s="3"/>
      <c r="E36" s="132"/>
      <c r="F36" s="239"/>
      <c r="G36" s="138"/>
      <c r="H36" s="138"/>
      <c r="I36" s="139"/>
      <c r="J36" s="8"/>
    </row>
    <row r="37" spans="1:10" ht="27" thickBot="1">
      <c r="A37" s="119"/>
      <c r="B37" s="19"/>
      <c r="C37" s="140" t="str">
        <f>'Year 1'!C37</f>
        <v>Total  Salaries, Wages, Employee Benefits</v>
      </c>
      <c r="D37" s="141"/>
      <c r="E37" s="142"/>
      <c r="F37" s="280">
        <f>+F30+F35</f>
        <v>0</v>
      </c>
      <c r="G37" s="121">
        <f>+G30+G35</f>
        <v>0</v>
      </c>
      <c r="H37" s="121">
        <f>+H30+H35</f>
        <v>0</v>
      </c>
      <c r="I37" s="143">
        <f>+I30+I35</f>
        <v>0</v>
      </c>
      <c r="J37" s="144"/>
    </row>
    <row r="38" spans="1:10" ht="13.8" thickTop="1">
      <c r="A38" s="53"/>
      <c r="B38" s="16"/>
      <c r="C38" s="123" t="str">
        <f>'Year 1'!C38</f>
        <v>Equipment  (UHart threshold)</v>
      </c>
      <c r="D38" s="145"/>
      <c r="E38" s="146"/>
      <c r="F38" s="267"/>
      <c r="G38" s="126"/>
      <c r="H38" s="126"/>
      <c r="I38" s="127"/>
      <c r="J38" s="147"/>
    </row>
    <row r="39" spans="1:10">
      <c r="A39" s="148"/>
      <c r="B39" s="129">
        <f>'Year 1'!B39</f>
        <v>68100</v>
      </c>
      <c r="C39" s="28" t="str">
        <f>'Year 1'!C39</f>
        <v>Capital Equipment (&gt;$2500)</v>
      </c>
      <c r="D39" s="149"/>
      <c r="E39" s="42"/>
      <c r="F39" s="235">
        <f>'Year 1'!F39+'Year 2'!F39+'Year 3'!F39+'Year 4'!F39+'Year 5'!F39</f>
        <v>0</v>
      </c>
      <c r="G39" s="73">
        <f>'Year 1'!G39+'Year 2'!G39+'Year 3'!G39+'Year 4'!G39+'Year 5'!G39</f>
        <v>0</v>
      </c>
      <c r="H39" s="73">
        <f>'Year 1'!H39+'Year 2'!H39+'Year 3'!H39+'Year 4'!H39+'Year 5'!H39</f>
        <v>0</v>
      </c>
      <c r="I39" s="73">
        <f>'Year 1'!I39+'Year 2'!I39+'Year 3'!I39+'Year 4'!I39+'Year 5'!I39</f>
        <v>0</v>
      </c>
      <c r="J39" s="11"/>
    </row>
    <row r="40" spans="1:10">
      <c r="A40" s="76" t="s">
        <v>73</v>
      </c>
      <c r="B40" s="20"/>
      <c r="C40" s="78" t="str">
        <f>'Year 1'!C40</f>
        <v>Total Equipment</v>
      </c>
      <c r="D40" s="150"/>
      <c r="E40" s="151"/>
      <c r="F40" s="279">
        <f>SUM(F39)</f>
        <v>0</v>
      </c>
      <c r="G40" s="82">
        <f>SUM(G39)</f>
        <v>0</v>
      </c>
      <c r="H40" s="82">
        <f>SUM(H39)</f>
        <v>0</v>
      </c>
      <c r="I40" s="82">
        <f>SUM(I39)</f>
        <v>0</v>
      </c>
      <c r="J40" s="152"/>
    </row>
    <row r="41" spans="1:10">
      <c r="A41" s="53"/>
      <c r="B41" s="153"/>
      <c r="C41" s="123" t="str">
        <f>'Year 1'!C41</f>
        <v>Travel</v>
      </c>
      <c r="D41" s="145"/>
      <c r="E41" s="146"/>
      <c r="F41" s="267"/>
      <c r="G41" s="126"/>
      <c r="H41" s="126"/>
      <c r="I41" s="127"/>
      <c r="J41" s="147"/>
    </row>
    <row r="42" spans="1:10">
      <c r="A42" s="148"/>
      <c r="B42" s="129">
        <f>'Year 1'!B42</f>
        <v>61500</v>
      </c>
      <c r="C42" s="28" t="str">
        <f>'Year 1'!C42</f>
        <v>Travel - Domestic</v>
      </c>
      <c r="D42" s="149"/>
      <c r="E42" s="42"/>
      <c r="F42" s="235">
        <f>'Year 1'!F42+'Year 2'!F42+'Year 3'!F42+'Year 4'!F42+'Year 5'!F42</f>
        <v>0</v>
      </c>
      <c r="G42" s="73">
        <f>'Year 1'!G42+'Year 2'!G42+'Year 3'!G42+'Year 4'!G42+'Year 5'!G42</f>
        <v>0</v>
      </c>
      <c r="H42" s="73">
        <f>'Year 1'!H42+'Year 2'!H42+'Year 3'!H42+'Year 4'!H42+'Year 5'!H42</f>
        <v>0</v>
      </c>
      <c r="I42" s="73">
        <f>'Year 1'!I42+'Year 2'!I42+'Year 3'!I42+'Year 4'!I42+'Year 5'!I42</f>
        <v>0</v>
      </c>
      <c r="J42" s="11"/>
    </row>
    <row r="43" spans="1:10">
      <c r="A43" s="148"/>
      <c r="B43" s="129">
        <f>'Year 1'!B43</f>
        <v>61505</v>
      </c>
      <c r="C43" s="28" t="str">
        <f>'Year 1'!C43</f>
        <v>Travel - Foreign</v>
      </c>
      <c r="D43" s="149"/>
      <c r="E43" s="42"/>
      <c r="F43" s="235">
        <f>'Year 1'!F43+'Year 2'!F43+'Year 3'!F43+'Year 4'!F43+'Year 5'!F43</f>
        <v>0</v>
      </c>
      <c r="G43" s="73">
        <f>'Year 1'!G43+'Year 2'!G43+'Year 3'!G43+'Year 4'!G43+'Year 5'!G43</f>
        <v>0</v>
      </c>
      <c r="H43" s="73">
        <f>'Year 1'!H43+'Year 2'!H43+'Year 3'!H43+'Year 4'!H43+'Year 5'!H43</f>
        <v>0</v>
      </c>
      <c r="I43" s="73">
        <f>'Year 1'!I43+'Year 2'!I43+'Year 3'!I43+'Year 4'!I43+'Year 5'!I43</f>
        <v>0</v>
      </c>
      <c r="J43" s="11"/>
    </row>
    <row r="44" spans="1:10">
      <c r="A44" s="76" t="s">
        <v>74</v>
      </c>
      <c r="B44" s="77"/>
      <c r="C44" s="78" t="str">
        <f>'Year 1'!C44</f>
        <v>Total Travel</v>
      </c>
      <c r="D44" s="150"/>
      <c r="E44" s="151"/>
      <c r="F44" s="281">
        <f>F42+F43</f>
        <v>0</v>
      </c>
      <c r="G44" s="155">
        <f>G42+G43</f>
        <v>0</v>
      </c>
      <c r="H44" s="155">
        <f>H42+H43</f>
        <v>0</v>
      </c>
      <c r="I44" s="155">
        <f>I42+I43</f>
        <v>0</v>
      </c>
      <c r="J44" s="152"/>
    </row>
    <row r="45" spans="1:10">
      <c r="A45" s="53"/>
      <c r="B45" s="156"/>
      <c r="C45" s="123" t="str">
        <f>'Year 1'!C45</f>
        <v>Participant/Trainee Support Costs</v>
      </c>
      <c r="D45" s="145"/>
      <c r="E45" s="157"/>
      <c r="F45" s="268"/>
      <c r="G45" s="159"/>
      <c r="H45" s="159"/>
      <c r="I45" s="160"/>
      <c r="J45" s="147"/>
    </row>
    <row r="46" spans="1:10">
      <c r="A46" s="148"/>
      <c r="B46" s="129">
        <f>'Year 1'!B46</f>
        <v>64790</v>
      </c>
      <c r="C46" s="28" t="str">
        <f>'Year 1'!C46</f>
        <v>Tuition/Fees/Health Insurance</v>
      </c>
      <c r="D46" s="149"/>
      <c r="E46" s="41"/>
      <c r="F46" s="235">
        <f>'Year 1'!F46+'Year 2'!F46+'Year 3'!F46+'Year 4'!F46+'Year 5'!F46</f>
        <v>0</v>
      </c>
      <c r="G46" s="73">
        <f>'Year 1'!G46+'Year 2'!G46+'Year 3'!G46+'Year 4'!G46+'Year 5'!G46</f>
        <v>0</v>
      </c>
      <c r="H46" s="73">
        <f>'Year 1'!H46+'Year 2'!H46+'Year 3'!H46+'Year 4'!H46+'Year 5'!H46</f>
        <v>0</v>
      </c>
      <c r="I46" s="73">
        <f>'Year 1'!I46+'Year 2'!I46+'Year 3'!I46+'Year 4'!I46+'Year 5'!I46</f>
        <v>0</v>
      </c>
      <c r="J46" s="11"/>
    </row>
    <row r="47" spans="1:10">
      <c r="A47" s="148"/>
      <c r="B47" s="129">
        <f>'Year 1'!B47</f>
        <v>64790</v>
      </c>
      <c r="C47" s="28" t="str">
        <f>'Year 1'!C47</f>
        <v>Stipends</v>
      </c>
      <c r="D47" s="149"/>
      <c r="E47" s="41"/>
      <c r="F47" s="235">
        <f>'Year 1'!F47+'Year 2'!F47+'Year 3'!F47+'Year 4'!F47+'Year 5'!F47</f>
        <v>0</v>
      </c>
      <c r="G47" s="73">
        <f>'Year 1'!G47+'Year 2'!G47+'Year 3'!G47+'Year 4'!G47+'Year 5'!G47</f>
        <v>0</v>
      </c>
      <c r="H47" s="73">
        <f>'Year 1'!H47+'Year 2'!H47+'Year 3'!H47+'Year 4'!H47+'Year 5'!H47</f>
        <v>0</v>
      </c>
      <c r="I47" s="73">
        <f>'Year 1'!I47+'Year 2'!I47+'Year 3'!I47+'Year 4'!I47+'Year 5'!I47</f>
        <v>0</v>
      </c>
      <c r="J47" s="11"/>
    </row>
    <row r="48" spans="1:10">
      <c r="A48" s="148"/>
      <c r="B48" s="129">
        <f>'Year 1'!B48</f>
        <v>64790</v>
      </c>
      <c r="C48" s="28" t="str">
        <f>'Year 1'!C48</f>
        <v>Travel</v>
      </c>
      <c r="D48" s="149"/>
      <c r="E48" s="41"/>
      <c r="F48" s="235">
        <f>'Year 1'!F48+'Year 2'!F48+'Year 3'!F48+'Year 4'!F48+'Year 5'!F48</f>
        <v>0</v>
      </c>
      <c r="G48" s="73">
        <f>'Year 1'!G48+'Year 2'!G48+'Year 3'!G48+'Year 4'!G48+'Year 5'!G48</f>
        <v>0</v>
      </c>
      <c r="H48" s="73">
        <f>'Year 1'!H48+'Year 2'!H48+'Year 3'!H48+'Year 4'!H48+'Year 5'!H48</f>
        <v>0</v>
      </c>
      <c r="I48" s="73">
        <f>'Year 1'!I48+'Year 2'!I48+'Year 3'!I48+'Year 4'!I48+'Year 5'!I48</f>
        <v>0</v>
      </c>
      <c r="J48" s="11"/>
    </row>
    <row r="49" spans="1:10">
      <c r="A49" s="1"/>
      <c r="B49" s="129">
        <f>'Year 1'!B49</f>
        <v>64790</v>
      </c>
      <c r="C49" s="39" t="str">
        <f>'Year 1'!C49</f>
        <v>Subsistence</v>
      </c>
      <c r="D49" s="3"/>
      <c r="E49" s="41"/>
      <c r="F49" s="235">
        <f>'Year 1'!F49+'Year 2'!F49+'Year 3'!F49+'Year 4'!F49+'Year 5'!F49</f>
        <v>0</v>
      </c>
      <c r="G49" s="73">
        <f>'Year 1'!G49+'Year 2'!G49+'Year 3'!G49+'Year 4'!G49+'Year 5'!G49</f>
        <v>0</v>
      </c>
      <c r="H49" s="73">
        <f>'Year 1'!H49+'Year 2'!H49+'Year 3'!H49+'Year 4'!H49+'Year 5'!H49</f>
        <v>0</v>
      </c>
      <c r="I49" s="73">
        <f>'Year 1'!I49+'Year 2'!I49+'Year 3'!I49+'Year 4'!I49+'Year 5'!I49</f>
        <v>0</v>
      </c>
      <c r="J49" s="11"/>
    </row>
    <row r="50" spans="1:10">
      <c r="A50" s="1"/>
      <c r="B50" s="129">
        <f>'Year 1'!B50</f>
        <v>64790</v>
      </c>
      <c r="C50" s="39" t="str">
        <f>'Year 1'!C50</f>
        <v>Other</v>
      </c>
      <c r="D50" s="3"/>
      <c r="E50" s="41"/>
      <c r="F50" s="235">
        <f>'Year 1'!F50+'Year 2'!F50+'Year 3'!F50+'Year 4'!F50+'Year 5'!F50</f>
        <v>0</v>
      </c>
      <c r="G50" s="73">
        <f>'Year 1'!G50+'Year 2'!G50+'Year 3'!G50+'Year 4'!G50+'Year 5'!G50</f>
        <v>0</v>
      </c>
      <c r="H50" s="73">
        <f>'Year 1'!H50+'Year 2'!H50+'Year 3'!H50+'Year 4'!H50+'Year 5'!H50</f>
        <v>0</v>
      </c>
      <c r="I50" s="73">
        <f>'Year 1'!I50+'Year 2'!I50+'Year 3'!I50+'Year 4'!I50+'Year 5'!I50</f>
        <v>0</v>
      </c>
      <c r="J50" s="11"/>
    </row>
    <row r="51" spans="1:10">
      <c r="A51" s="76" t="s">
        <v>75</v>
      </c>
      <c r="B51" s="20"/>
      <c r="C51" s="78" t="str">
        <f>'Year 1'!C51</f>
        <v>Total Participant/Trainee Support Costs</v>
      </c>
      <c r="D51" s="150"/>
      <c r="E51" s="151"/>
      <c r="F51" s="279">
        <f>SUM(F46:F50)</f>
        <v>0</v>
      </c>
      <c r="G51" s="82">
        <f>SUM(G46:G50)</f>
        <v>0</v>
      </c>
      <c r="H51" s="82">
        <f>SUM(H46:H50)</f>
        <v>0</v>
      </c>
      <c r="I51" s="82">
        <f>SUM(I46:I50)</f>
        <v>0</v>
      </c>
      <c r="J51" s="152"/>
    </row>
    <row r="52" spans="1:10">
      <c r="A52" s="53"/>
      <c r="B52" s="16"/>
      <c r="C52" s="162" t="str">
        <f>'Year 1'!C52</f>
        <v>Other Direct Costs</v>
      </c>
      <c r="D52" s="163"/>
      <c r="E52" s="146"/>
      <c r="F52" s="267"/>
      <c r="G52" s="126"/>
      <c r="H52" s="126"/>
      <c r="I52" s="127"/>
      <c r="J52" s="17"/>
    </row>
    <row r="53" spans="1:10">
      <c r="A53" s="164"/>
      <c r="B53" s="165" t="s">
        <v>53</v>
      </c>
      <c r="C53" s="166"/>
      <c r="D53" s="167" t="str">
        <f>'Year 1'!D53</f>
        <v>=</v>
      </c>
      <c r="E53" s="168">
        <f>SUM(F54:F60)</f>
        <v>0</v>
      </c>
      <c r="F53" s="289"/>
      <c r="G53" s="170"/>
      <c r="H53" s="170"/>
      <c r="I53" s="171"/>
      <c r="J53" s="22"/>
    </row>
    <row r="54" spans="1:10">
      <c r="A54" s="148"/>
      <c r="B54" s="129">
        <f>'Year 1'!B54</f>
        <v>66000</v>
      </c>
      <c r="C54" s="28" t="str">
        <f>'Year 1'!C54</f>
        <v>Office Supplies</v>
      </c>
      <c r="D54" s="149"/>
      <c r="E54" s="173"/>
      <c r="F54" s="235">
        <f>'Year 1'!F54+'Year 2'!F54+'Year 3'!F54+'Year 4'!F54+'Year 5'!F54</f>
        <v>0</v>
      </c>
      <c r="G54" s="73">
        <f>'Year 1'!G54+'Year 2'!G54+'Year 3'!G54+'Year 4'!G54+'Year 5'!G54</f>
        <v>0</v>
      </c>
      <c r="H54" s="73">
        <f>'Year 1'!H54+'Year 2'!H54+'Year 3'!H54+'Year 4'!H54+'Year 5'!H54</f>
        <v>0</v>
      </c>
      <c r="I54" s="73">
        <f>'Year 1'!I54+'Year 2'!I54+'Year 3'!I54+'Year 4'!I54+'Year 5'!I54</f>
        <v>0</v>
      </c>
      <c r="J54" s="10"/>
    </row>
    <row r="55" spans="1:10">
      <c r="A55" s="148"/>
      <c r="B55" s="129">
        <f>'Year 1'!B55</f>
        <v>66100</v>
      </c>
      <c r="C55" s="28" t="str">
        <f>'Year 1'!C55</f>
        <v>Instructional Supplies</v>
      </c>
      <c r="D55" s="149"/>
      <c r="E55" s="173"/>
      <c r="F55" s="235">
        <f>'Year 1'!F55+'Year 2'!F55+'Year 3'!F55+'Year 4'!F55+'Year 5'!F55</f>
        <v>0</v>
      </c>
      <c r="G55" s="73">
        <f>'Year 1'!G55+'Year 2'!G55+'Year 3'!G55+'Year 4'!G55+'Year 5'!G55</f>
        <v>0</v>
      </c>
      <c r="H55" s="73">
        <f>'Year 1'!H55+'Year 2'!H55+'Year 3'!H55+'Year 4'!H55+'Year 5'!H55</f>
        <v>0</v>
      </c>
      <c r="I55" s="73">
        <f>'Year 1'!I55+'Year 2'!I55+'Year 3'!I55+'Year 4'!I55+'Year 5'!I55</f>
        <v>0</v>
      </c>
      <c r="J55" s="10"/>
    </row>
    <row r="56" spans="1:10">
      <c r="A56" s="148"/>
      <c r="B56" s="129">
        <f>'Year 1'!B56</f>
        <v>66650</v>
      </c>
      <c r="C56" s="28" t="str">
        <f>'Year 1'!C56</f>
        <v>Research Supplies</v>
      </c>
      <c r="D56" s="149"/>
      <c r="E56" s="173"/>
      <c r="F56" s="235">
        <f>'Year 1'!F56+'Year 2'!F56+'Year 3'!F56+'Year 4'!F56+'Year 5'!F56</f>
        <v>0</v>
      </c>
      <c r="G56" s="73">
        <f>'Year 1'!G56+'Year 2'!G56+'Year 3'!G56+'Year 4'!G56+'Year 5'!G56</f>
        <v>0</v>
      </c>
      <c r="H56" s="73">
        <f>'Year 1'!H56+'Year 2'!H56+'Year 3'!H56+'Year 4'!H56+'Year 5'!H56</f>
        <v>0</v>
      </c>
      <c r="I56" s="73">
        <f>'Year 1'!I56+'Year 2'!I56+'Year 3'!I56+'Year 4'!I56+'Year 5'!I56</f>
        <v>0</v>
      </c>
      <c r="J56" s="10"/>
    </row>
    <row r="57" spans="1:10">
      <c r="A57" s="148"/>
      <c r="B57" s="129">
        <f>'Year 1'!B57</f>
        <v>68110</v>
      </c>
      <c r="C57" s="28" t="str">
        <f>'Year 1'!C57</f>
        <v>PC or printer (&lt;$2,500)</v>
      </c>
      <c r="D57" s="149"/>
      <c r="E57" s="173"/>
      <c r="F57" s="235">
        <f>'Year 1'!F57+'Year 2'!F57+'Year 3'!F57+'Year 4'!F57+'Year 5'!F57</f>
        <v>0</v>
      </c>
      <c r="G57" s="73">
        <f>'Year 1'!G57+'Year 2'!G57+'Year 3'!G57+'Year 4'!G57+'Year 5'!G57</f>
        <v>0</v>
      </c>
      <c r="H57" s="73">
        <f>'Year 1'!H57+'Year 2'!H57+'Year 3'!H57+'Year 4'!H57+'Year 5'!H57</f>
        <v>0</v>
      </c>
      <c r="I57" s="73">
        <f>'Year 1'!I57+'Year 2'!I57+'Year 3'!I57+'Year 4'!I57+'Year 5'!I57</f>
        <v>0</v>
      </c>
      <c r="J57" s="10"/>
    </row>
    <row r="58" spans="1:10">
      <c r="A58" s="148"/>
      <c r="B58" s="129">
        <f>'Year 1'!B58</f>
        <v>68129</v>
      </c>
      <c r="C58" s="28" t="str">
        <f>'Year 1'!C58</f>
        <v>Minor hardware</v>
      </c>
      <c r="D58" s="149"/>
      <c r="E58" s="173"/>
      <c r="F58" s="235">
        <f>'Year 1'!F58+'Year 2'!F58+'Year 3'!F58+'Year 4'!F58+'Year 5'!F58</f>
        <v>0</v>
      </c>
      <c r="G58" s="73">
        <f>'Year 1'!G58+'Year 2'!G58+'Year 3'!G58+'Year 4'!G58+'Year 5'!G58</f>
        <v>0</v>
      </c>
      <c r="H58" s="73">
        <f>'Year 1'!H58+'Year 2'!H58+'Year 3'!H58+'Year 4'!H58+'Year 5'!H58</f>
        <v>0</v>
      </c>
      <c r="I58" s="73">
        <f>'Year 1'!I58+'Year 2'!I58+'Year 3'!I58+'Year 4'!I58+'Year 5'!I58</f>
        <v>0</v>
      </c>
      <c r="J58" s="10"/>
    </row>
    <row r="59" spans="1:10">
      <c r="A59" s="148"/>
      <c r="B59" s="129">
        <f>'Year 1'!B59</f>
        <v>68135</v>
      </c>
      <c r="C59" s="28" t="str">
        <f>'Year 1'!C59</f>
        <v>Software</v>
      </c>
      <c r="D59" s="149"/>
      <c r="E59" s="173"/>
      <c r="F59" s="235">
        <f>'Year 1'!F59+'Year 2'!F59+'Year 3'!F59+'Year 4'!F59+'Year 5'!F59</f>
        <v>0</v>
      </c>
      <c r="G59" s="73">
        <f>'Year 1'!G59+'Year 2'!G59+'Year 3'!G59+'Year 4'!G59+'Year 5'!G59</f>
        <v>0</v>
      </c>
      <c r="H59" s="73">
        <f>'Year 1'!H59+'Year 2'!H59+'Year 3'!H59+'Year 4'!H59+'Year 5'!H59</f>
        <v>0</v>
      </c>
      <c r="I59" s="73">
        <f>'Year 1'!I59+'Year 2'!I59+'Year 3'!I59+'Year 4'!I59+'Year 5'!I59</f>
        <v>0</v>
      </c>
      <c r="J59" s="10"/>
    </row>
    <row r="60" spans="1:10">
      <c r="A60" s="148"/>
      <c r="B60" s="129">
        <f>'Year 1'!B60</f>
        <v>66500</v>
      </c>
      <c r="C60" s="28" t="str">
        <f>'Year 1'!C60</f>
        <v>Chemicals</v>
      </c>
      <c r="D60" s="149"/>
      <c r="E60" s="173"/>
      <c r="F60" s="235">
        <f>'Year 1'!F60+'Year 2'!F60+'Year 3'!F60+'Year 4'!F60+'Year 5'!F60</f>
        <v>0</v>
      </c>
      <c r="G60" s="73">
        <f>'Year 1'!G60+'Year 2'!G60+'Year 3'!G60+'Year 4'!G60+'Year 5'!G60</f>
        <v>0</v>
      </c>
      <c r="H60" s="73">
        <f>'Year 1'!H60+'Year 2'!H60+'Year 3'!H60+'Year 4'!H60+'Year 5'!H60</f>
        <v>0</v>
      </c>
      <c r="I60" s="73">
        <f>'Year 1'!I60+'Year 2'!I60+'Year 3'!I60+'Year 4'!I60+'Year 5'!I60</f>
        <v>0</v>
      </c>
      <c r="J60" s="10"/>
    </row>
    <row r="61" spans="1:10">
      <c r="A61" s="148"/>
      <c r="B61" s="165" t="s">
        <v>54</v>
      </c>
      <c r="D61" s="167" t="str">
        <f>'Year 1'!D61</f>
        <v>=</v>
      </c>
      <c r="E61" s="168">
        <f>SUM(F62:F63)</f>
        <v>0</v>
      </c>
      <c r="F61" s="289"/>
      <c r="G61" s="170"/>
      <c r="H61" s="170"/>
      <c r="I61" s="171"/>
      <c r="J61" s="10"/>
    </row>
    <row r="62" spans="1:10">
      <c r="A62" s="148"/>
      <c r="B62" s="129">
        <f>'Year 1'!B62</f>
        <v>61100</v>
      </c>
      <c r="C62" s="28" t="str">
        <f>'Year 1'!C62</f>
        <v>Printing - In House</v>
      </c>
      <c r="D62" s="149"/>
      <c r="E62" s="173"/>
      <c r="F62" s="235">
        <f>'Year 1'!F62+'Year 2'!F62+'Year 3'!F62+'Year 4'!F62+'Year 5'!F62</f>
        <v>0</v>
      </c>
      <c r="G62" s="73">
        <f>'Year 1'!G62+'Year 2'!G62+'Year 3'!G62+'Year 4'!G62+'Year 5'!G62</f>
        <v>0</v>
      </c>
      <c r="H62" s="73">
        <f>'Year 1'!H62+'Year 2'!H62+'Year 3'!H62+'Year 4'!H62+'Year 5'!H62</f>
        <v>0</v>
      </c>
      <c r="I62" s="73">
        <f>'Year 1'!I62+'Year 2'!I62+'Year 3'!I62+'Year 4'!I62+'Year 5'!I62</f>
        <v>0</v>
      </c>
      <c r="J62" s="10"/>
    </row>
    <row r="63" spans="1:10">
      <c r="A63" s="1"/>
      <c r="B63" s="129">
        <f>'Year 1'!B63</f>
        <v>61400</v>
      </c>
      <c r="C63" s="28" t="str">
        <f>'Year 1'!C63</f>
        <v>Publishing Expense</v>
      </c>
      <c r="D63" s="149"/>
      <c r="E63" s="173"/>
      <c r="F63" s="235">
        <f>'Year 1'!F63+'Year 2'!F63+'Year 3'!F63+'Year 4'!F63+'Year 5'!F63</f>
        <v>0</v>
      </c>
      <c r="G63" s="73">
        <f>'Year 1'!G63+'Year 2'!G63+'Year 3'!G63+'Year 4'!G63+'Year 5'!G63</f>
        <v>0</v>
      </c>
      <c r="H63" s="73">
        <f>'Year 1'!H63+'Year 2'!H63+'Year 3'!H63+'Year 4'!H63+'Year 5'!H63</f>
        <v>0</v>
      </c>
      <c r="I63" s="73">
        <f>'Year 1'!I63+'Year 2'!I63+'Year 3'!I63+'Year 4'!I63+'Year 5'!I63</f>
        <v>0</v>
      </c>
      <c r="J63" s="10"/>
    </row>
    <row r="64" spans="1:10">
      <c r="A64" s="1"/>
      <c r="B64" s="174" t="s">
        <v>55</v>
      </c>
      <c r="D64" s="167" t="str">
        <f>'Year 1'!D64</f>
        <v>=</v>
      </c>
      <c r="E64" s="168">
        <f>SUM(F65:F68)</f>
        <v>0</v>
      </c>
      <c r="F64" s="289"/>
      <c r="G64" s="170"/>
      <c r="H64" s="170"/>
      <c r="I64" s="171"/>
      <c r="J64" s="10"/>
    </row>
    <row r="65" spans="1:10">
      <c r="A65" s="148"/>
      <c r="B65" s="129">
        <f>'Year 1'!B65</f>
        <v>62700</v>
      </c>
      <c r="C65" s="28" t="str">
        <f>'Year 1'!C65</f>
        <v>Consultants</v>
      </c>
      <c r="D65" s="149"/>
      <c r="E65" s="173"/>
      <c r="F65" s="235">
        <f>'Year 1'!F65+'Year 2'!F65+'Year 3'!F65+'Year 4'!F65+'Year 5'!F65</f>
        <v>0</v>
      </c>
      <c r="G65" s="73">
        <f>'Year 1'!G65+'Year 2'!G65+'Year 3'!G65+'Year 4'!G65+'Year 5'!G65</f>
        <v>0</v>
      </c>
      <c r="H65" s="73">
        <f>'Year 1'!H65+'Year 2'!H65+'Year 3'!H65+'Year 4'!H65+'Year 5'!H65</f>
        <v>0</v>
      </c>
      <c r="I65" s="73">
        <f>'Year 1'!I65+'Year 2'!I65+'Year 3'!I65+'Year 4'!I65+'Year 5'!I65</f>
        <v>0</v>
      </c>
      <c r="J65" s="11"/>
    </row>
    <row r="66" spans="1:10">
      <c r="A66" s="1"/>
      <c r="B66" s="129">
        <f>'Year 1'!B66</f>
        <v>62910</v>
      </c>
      <c r="C66" s="28" t="str">
        <f>'Year 1'!C66</f>
        <v>Evaluation</v>
      </c>
      <c r="D66" s="149"/>
      <c r="E66" s="173"/>
      <c r="F66" s="235">
        <f>'Year 1'!F66+'Year 2'!F66+'Year 3'!F66+'Year 4'!F66+'Year 5'!F66</f>
        <v>0</v>
      </c>
      <c r="G66" s="73">
        <f>'Year 1'!G66+'Year 2'!G66+'Year 3'!G66+'Year 4'!G66+'Year 5'!G66</f>
        <v>0</v>
      </c>
      <c r="H66" s="73">
        <f>'Year 1'!H66+'Year 2'!H66+'Year 3'!H66+'Year 4'!H66+'Year 5'!H66</f>
        <v>0</v>
      </c>
      <c r="I66" s="73">
        <f>'Year 1'!I66+'Year 2'!I66+'Year 3'!I66+'Year 4'!I66+'Year 5'!I66</f>
        <v>0</v>
      </c>
      <c r="J66" s="11"/>
    </row>
    <row r="67" spans="1:10">
      <c r="A67" s="148"/>
      <c r="B67" s="129">
        <f>'Year 1'!B67</f>
        <v>62600</v>
      </c>
      <c r="C67" s="28" t="str">
        <f>'Year 1'!C67</f>
        <v>Contracted Services</v>
      </c>
      <c r="D67" s="149"/>
      <c r="E67" s="175"/>
      <c r="F67" s="235">
        <f>'Year 1'!F67+'Year 2'!F67+'Year 3'!F67+'Year 4'!F67+'Year 5'!F67</f>
        <v>0</v>
      </c>
      <c r="G67" s="73">
        <f>'Year 1'!G67+'Year 2'!G67+'Year 3'!G67+'Year 4'!G67+'Year 5'!G67</f>
        <v>0</v>
      </c>
      <c r="H67" s="73">
        <f>'Year 1'!H67+'Year 2'!H67+'Year 3'!H67+'Year 4'!H67+'Year 5'!H67</f>
        <v>0</v>
      </c>
      <c r="I67" s="73">
        <f>'Year 1'!I67+'Year 2'!I67+'Year 3'!I67+'Year 4'!I67+'Year 5'!I67</f>
        <v>0</v>
      </c>
      <c r="J67" s="11"/>
    </row>
    <row r="68" spans="1:10">
      <c r="A68" s="1"/>
      <c r="B68" s="129">
        <f>'Year 1'!B68</f>
        <v>62900</v>
      </c>
      <c r="C68" s="28" t="str">
        <f>'Year 1'!C68</f>
        <v>Other Professional Services</v>
      </c>
      <c r="D68" s="149"/>
      <c r="E68" s="173"/>
      <c r="F68" s="235">
        <f>'Year 1'!F68+'Year 2'!F68+'Year 3'!F68+'Year 4'!F68+'Year 5'!F68</f>
        <v>0</v>
      </c>
      <c r="G68" s="73">
        <f>'Year 1'!G68+'Year 2'!G68+'Year 3'!G68+'Year 4'!G68+'Year 5'!G68</f>
        <v>0</v>
      </c>
      <c r="H68" s="73">
        <f>'Year 1'!H68+'Year 2'!H68+'Year 3'!H68+'Year 4'!H68+'Year 5'!H68</f>
        <v>0</v>
      </c>
      <c r="I68" s="73">
        <f>'Year 1'!I68+'Year 2'!I68+'Year 3'!I68+'Year 4'!I68+'Year 5'!I68</f>
        <v>0</v>
      </c>
      <c r="J68" s="14"/>
    </row>
    <row r="69" spans="1:10">
      <c r="A69" s="148"/>
      <c r="B69" s="174" t="s">
        <v>57</v>
      </c>
      <c r="D69" s="167" t="str">
        <f>'Year 1'!D69</f>
        <v>=</v>
      </c>
      <c r="E69" s="168">
        <f>SUM(F70:F72)</f>
        <v>0</v>
      </c>
      <c r="F69" s="289"/>
      <c r="G69" s="170"/>
      <c r="H69" s="170"/>
      <c r="I69" s="171"/>
      <c r="J69" s="11"/>
    </row>
    <row r="70" spans="1:10">
      <c r="A70" s="148"/>
      <c r="B70" s="129">
        <f>'Year 1'!B70</f>
        <v>64850</v>
      </c>
      <c r="C70" s="28" t="str">
        <f>'Year 1'!C70</f>
        <v>Institution 1</v>
      </c>
      <c r="D70" s="149"/>
      <c r="E70" s="173"/>
      <c r="F70" s="235">
        <f>'Year 1'!F70+'Year 2'!F70+'Year 3'!F70+'Year 4'!F70+'Year 5'!F70</f>
        <v>0</v>
      </c>
      <c r="G70" s="73">
        <f>'Year 1'!G70+'Year 2'!G70+'Year 3'!G70+'Year 4'!G70+'Year 5'!G70</f>
        <v>0</v>
      </c>
      <c r="H70" s="73">
        <f>'Year 1'!H70+'Year 2'!H70+'Year 3'!H70+'Year 4'!H70+'Year 5'!H70</f>
        <v>0</v>
      </c>
      <c r="I70" s="73">
        <f>'Year 1'!I70+'Year 2'!I70+'Year 3'!I70+'Year 4'!I70+'Year 5'!I70</f>
        <v>0</v>
      </c>
      <c r="J70" s="11"/>
    </row>
    <row r="71" spans="1:10">
      <c r="A71" s="148"/>
      <c r="B71" s="129">
        <f>'Year 1'!B71</f>
        <v>64850</v>
      </c>
      <c r="C71" s="28" t="str">
        <f>'Year 1'!C71</f>
        <v>Institution 2</v>
      </c>
      <c r="D71" s="149"/>
      <c r="E71" s="173"/>
      <c r="F71" s="235">
        <f>'Year 1'!F71+'Year 2'!F71+'Year 3'!F71+'Year 4'!F71+'Year 5'!F71</f>
        <v>0</v>
      </c>
      <c r="G71" s="73">
        <f>'Year 1'!G71+'Year 2'!G71+'Year 3'!G71+'Year 4'!G71+'Year 5'!G71</f>
        <v>0</v>
      </c>
      <c r="H71" s="73">
        <f>'Year 1'!H71+'Year 2'!H71+'Year 3'!H71+'Year 4'!H71+'Year 5'!H71</f>
        <v>0</v>
      </c>
      <c r="I71" s="73">
        <f>'Year 1'!I71+'Year 2'!I71+'Year 3'!I71+'Year 4'!I71+'Year 5'!I71</f>
        <v>0</v>
      </c>
      <c r="J71" s="11"/>
    </row>
    <row r="72" spans="1:10">
      <c r="A72" s="148"/>
      <c r="B72" s="129">
        <f>'Year 1'!B72</f>
        <v>64850</v>
      </c>
      <c r="C72" s="28" t="str">
        <f>'Year 1'!C72</f>
        <v>Institution 3</v>
      </c>
      <c r="D72" s="149"/>
      <c r="E72" s="173"/>
      <c r="F72" s="235">
        <f>'Year 1'!F72+'Year 2'!F72+'Year 3'!F72+'Year 4'!F72+'Year 5'!F72</f>
        <v>0</v>
      </c>
      <c r="G72" s="73">
        <f>'Year 1'!G72+'Year 2'!G72+'Year 3'!G72+'Year 4'!G72+'Year 5'!G72</f>
        <v>0</v>
      </c>
      <c r="H72" s="73">
        <f>'Year 1'!H72+'Year 2'!H72+'Year 3'!H72+'Year 4'!H72+'Year 5'!H72</f>
        <v>0</v>
      </c>
      <c r="I72" s="73">
        <f>'Year 1'!I72+'Year 2'!I72+'Year 3'!I72+'Year 4'!I72+'Year 5'!I72</f>
        <v>0</v>
      </c>
      <c r="J72" s="11"/>
    </row>
    <row r="73" spans="1:10">
      <c r="A73" s="148"/>
      <c r="B73" s="174" t="s">
        <v>62</v>
      </c>
      <c r="D73" s="167" t="str">
        <f>'Year 1'!D73</f>
        <v>=</v>
      </c>
      <c r="E73" s="168">
        <f>SUM(F74:F75)</f>
        <v>0</v>
      </c>
      <c r="F73" s="289"/>
      <c r="G73" s="170"/>
      <c r="H73" s="170"/>
      <c r="I73" s="170"/>
      <c r="J73" s="210"/>
    </row>
    <row r="74" spans="1:10">
      <c r="A74" s="1"/>
      <c r="B74" s="129">
        <f>'Year 1'!B74</f>
        <v>65100</v>
      </c>
      <c r="C74" s="28" t="str">
        <f>'Year 1'!C74</f>
        <v>Rental of Equipment</v>
      </c>
      <c r="D74" s="149"/>
      <c r="E74" s="173"/>
      <c r="F74" s="235">
        <f>'Year 1'!F74+'Year 2'!F74+'Year 3'!F74+'Year 4'!F74+'Year 5'!F74</f>
        <v>0</v>
      </c>
      <c r="G74" s="73">
        <f>'Year 1'!G74+'Year 2'!G74+'Year 3'!G74+'Year 4'!G74+'Year 5'!G74</f>
        <v>0</v>
      </c>
      <c r="H74" s="73">
        <f>'Year 1'!H74+'Year 2'!H74+'Year 3'!H74+'Year 4'!H74+'Year 5'!H74</f>
        <v>0</v>
      </c>
      <c r="I74" s="73">
        <f>'Year 1'!I74+'Year 2'!I74+'Year 3'!I74+'Year 4'!I74+'Year 5'!I74</f>
        <v>0</v>
      </c>
      <c r="J74" s="11"/>
    </row>
    <row r="75" spans="1:10">
      <c r="A75" s="1"/>
      <c r="B75" s="129">
        <f>'Year 1'!B75</f>
        <v>65150</v>
      </c>
      <c r="C75" s="28" t="str">
        <f>'Year 1'!C75</f>
        <v>Rental of Facilities</v>
      </c>
      <c r="D75" s="149"/>
      <c r="E75" s="173"/>
      <c r="F75" s="235">
        <f>'Year 1'!F75+'Year 2'!F75+'Year 3'!F75+'Year 4'!F75+'Year 5'!F75</f>
        <v>0</v>
      </c>
      <c r="G75" s="73">
        <f>'Year 1'!G75+'Year 2'!G75+'Year 3'!G75+'Year 4'!G75+'Year 5'!G75</f>
        <v>0</v>
      </c>
      <c r="H75" s="73">
        <f>'Year 1'!H75+'Year 2'!H75+'Year 3'!H75+'Year 4'!H75+'Year 5'!H75</f>
        <v>0</v>
      </c>
      <c r="I75" s="73">
        <f>'Year 1'!I75+'Year 2'!I75+'Year 3'!I75+'Year 4'!I75+'Year 5'!I75</f>
        <v>0</v>
      </c>
      <c r="J75" s="11"/>
    </row>
    <row r="76" spans="1:10" hidden="1">
      <c r="A76" s="1"/>
      <c r="B76" s="174" t="s">
        <v>58</v>
      </c>
      <c r="D76" s="167" t="str">
        <f>'Year 1'!D76</f>
        <v>=</v>
      </c>
      <c r="E76" s="168">
        <f>F77</f>
        <v>0</v>
      </c>
      <c r="F76" s="240"/>
      <c r="G76" s="207"/>
      <c r="H76" s="207"/>
      <c r="I76" s="207"/>
      <c r="J76" s="11"/>
    </row>
    <row r="77" spans="1:10" hidden="1">
      <c r="A77" s="1"/>
      <c r="B77" s="241"/>
      <c r="C77" s="176" t="str">
        <f>'Year 1'!C77</f>
        <v>Alerations / Renovations</v>
      </c>
      <c r="D77" s="177"/>
      <c r="E77" s="173"/>
      <c r="F77" s="235">
        <f>'Year 1'!F77+'Year 2'!F77+'Year 3'!F77+'Year 4'!F77+'Year 5'!F77</f>
        <v>0</v>
      </c>
      <c r="G77" s="73">
        <f>'Year 1'!G77+'Year 2'!G77+'Year 3'!G77+'Year 4'!G77+'Year 5'!G77</f>
        <v>0</v>
      </c>
      <c r="H77" s="73">
        <f>'Year 1'!H77+'Year 2'!H77+'Year 3'!H77+'Year 4'!H77+'Year 5'!H77</f>
        <v>0</v>
      </c>
      <c r="I77" s="73">
        <f>'Year 1'!I77+'Year 2'!I77+'Year 3'!I77+'Year 4'!I77+'Year 5'!I77</f>
        <v>0</v>
      </c>
      <c r="J77" s="11"/>
    </row>
    <row r="78" spans="1:10">
      <c r="A78" s="1"/>
      <c r="B78" s="178" t="s">
        <v>49</v>
      </c>
      <c r="C78" s="176"/>
      <c r="D78" s="167" t="str">
        <f>'Year 1'!D78</f>
        <v>=</v>
      </c>
      <c r="E78" s="168">
        <f>SUM(F79:F87)</f>
        <v>0</v>
      </c>
      <c r="F78" s="289"/>
      <c r="G78" s="170"/>
      <c r="H78" s="170"/>
      <c r="I78" s="170"/>
      <c r="J78" s="11"/>
    </row>
    <row r="79" spans="1:10">
      <c r="A79" s="148"/>
      <c r="B79" s="129">
        <f>'Year 1'!B79</f>
        <v>69230</v>
      </c>
      <c r="C79" s="28" t="str">
        <f>'Year 1'!C79</f>
        <v>Special Activities</v>
      </c>
      <c r="D79" s="149"/>
      <c r="E79" s="173"/>
      <c r="F79" s="235">
        <f>'Year 1'!F79+'Year 2'!F79+'Year 3'!F79+'Year 4'!F79+'Year 5'!F79</f>
        <v>0</v>
      </c>
      <c r="G79" s="73">
        <f>'Year 1'!G79+'Year 2'!G79+'Year 3'!G79+'Year 4'!G79+'Year 5'!G79</f>
        <v>0</v>
      </c>
      <c r="H79" s="73">
        <f>'Year 1'!H79+'Year 2'!H79+'Year 3'!H79+'Year 4'!H79+'Year 5'!H79</f>
        <v>0</v>
      </c>
      <c r="I79" s="73">
        <f>'Year 1'!I79+'Year 2'!I79+'Year 3'!I79+'Year 4'!I79+'Year 5'!I79</f>
        <v>0</v>
      </c>
      <c r="J79" s="10"/>
    </row>
    <row r="80" spans="1:10" hidden="1">
      <c r="A80" s="148"/>
      <c r="B80" s="129">
        <f>'Year 1'!B80</f>
        <v>63580</v>
      </c>
      <c r="C80" s="28" t="s">
        <v>111</v>
      </c>
      <c r="D80" s="149"/>
      <c r="E80" s="173"/>
      <c r="F80" s="235">
        <f>'Year 1'!F80+'Year 2'!F80+'Year 3'!F80+'Year 4'!F80+'Year 5'!F80</f>
        <v>0</v>
      </c>
      <c r="G80" s="73">
        <f>'Year 1'!G80+'Year 2'!G80+'Year 3'!G80+'Year 4'!G80+'Year 5'!G80</f>
        <v>0</v>
      </c>
      <c r="H80" s="73">
        <f>'Year 1'!H80+'Year 2'!H80+'Year 3'!H80+'Year 4'!H80+'Year 5'!H80</f>
        <v>0</v>
      </c>
      <c r="I80" s="73">
        <f>'Year 1'!I80+'Year 2'!I80+'Year 3'!I80+'Year 4'!I80+'Year 5'!I80</f>
        <v>0</v>
      </c>
      <c r="J80" s="10"/>
    </row>
    <row r="81" spans="1:10">
      <c r="A81" s="148"/>
      <c r="B81" s="129">
        <f>'Year 1'!B81</f>
        <v>63620</v>
      </c>
      <c r="C81" s="28" t="s">
        <v>112</v>
      </c>
      <c r="D81" s="149"/>
      <c r="E81" s="173"/>
      <c r="F81" s="235">
        <f>'Year 1'!F81+'Year 2'!F81+'Year 3'!F81+'Year 4'!F81+'Year 5'!F81</f>
        <v>0</v>
      </c>
      <c r="G81" s="73">
        <f>'Year 1'!G81+'Year 2'!G81+'Year 3'!G81+'Year 4'!G81+'Year 5'!G81</f>
        <v>0</v>
      </c>
      <c r="H81" s="73">
        <f>'Year 1'!H81+'Year 2'!H81+'Year 3'!H81+'Year 4'!H81+'Year 5'!H81</f>
        <v>0</v>
      </c>
      <c r="I81" s="73">
        <f>'Year 1'!I81+'Year 2'!I81+'Year 3'!I81+'Year 4'!I81+'Year 5'!I81</f>
        <v>0</v>
      </c>
      <c r="J81" s="10"/>
    </row>
    <row r="82" spans="1:10">
      <c r="A82" s="148"/>
      <c r="B82" s="129">
        <f>'Year 1'!B82</f>
        <v>60100</v>
      </c>
      <c r="C82" s="28" t="str">
        <f>'Year 1'!C82</f>
        <v>Postage</v>
      </c>
      <c r="D82" s="149"/>
      <c r="E82" s="173"/>
      <c r="F82" s="235">
        <f>'Year 1'!F82+'Year 2'!F82+'Year 3'!F82+'Year 4'!F82+'Year 5'!F82</f>
        <v>0</v>
      </c>
      <c r="G82" s="73">
        <f>'Year 1'!G82+'Year 2'!G82+'Year 3'!G82+'Year 4'!G82+'Year 5'!G82</f>
        <v>0</v>
      </c>
      <c r="H82" s="73">
        <f>'Year 1'!H82+'Year 2'!H82+'Year 3'!H82+'Year 4'!H82+'Year 5'!H82</f>
        <v>0</v>
      </c>
      <c r="I82" s="73">
        <f>'Year 1'!I82+'Year 2'!I82+'Year 3'!I82+'Year 4'!I82+'Year 5'!I82</f>
        <v>0</v>
      </c>
      <c r="J82" s="10"/>
    </row>
    <row r="83" spans="1:10">
      <c r="A83" s="148"/>
      <c r="B83" s="129">
        <f>'Year 1'!B83</f>
        <v>60200</v>
      </c>
      <c r="C83" s="28" t="str">
        <f>'Year 1'!C83</f>
        <v>Telephone</v>
      </c>
      <c r="D83" s="149"/>
      <c r="E83" s="173"/>
      <c r="F83" s="235">
        <f>'Year 1'!F83+'Year 2'!F83+'Year 3'!F83+'Year 4'!F83+'Year 5'!F83</f>
        <v>0</v>
      </c>
      <c r="G83" s="73">
        <f>'Year 1'!G83+'Year 2'!G83+'Year 3'!G83+'Year 4'!G83+'Year 5'!G83</f>
        <v>0</v>
      </c>
      <c r="H83" s="73">
        <f>'Year 1'!H83+'Year 2'!H83+'Year 3'!H83+'Year 4'!H83+'Year 5'!H83</f>
        <v>0</v>
      </c>
      <c r="I83" s="73">
        <f>'Year 1'!I83+'Year 2'!I83+'Year 3'!I83+'Year 4'!I83+'Year 5'!I83</f>
        <v>0</v>
      </c>
      <c r="J83" s="10"/>
    </row>
    <row r="84" spans="1:10">
      <c r="A84" s="179"/>
      <c r="B84" s="129">
        <f>'Year 1'!B84</f>
        <v>68500</v>
      </c>
      <c r="C84" s="28" t="str">
        <f>'Year 1'!C84</f>
        <v>Food</v>
      </c>
      <c r="D84" s="149"/>
      <c r="E84" s="173"/>
      <c r="F84" s="235">
        <f>'Year 1'!F84+'Year 2'!F84+'Year 3'!F84+'Year 4'!F84+'Year 5'!F84</f>
        <v>0</v>
      </c>
      <c r="G84" s="73">
        <f>'Year 1'!G84+'Year 2'!G84+'Year 3'!G84+'Year 4'!G84+'Year 5'!G84</f>
        <v>0</v>
      </c>
      <c r="H84" s="73">
        <f>'Year 1'!H84+'Year 2'!H84+'Year 3'!H84+'Year 4'!H84+'Year 5'!H84</f>
        <v>0</v>
      </c>
      <c r="I84" s="73">
        <f>'Year 1'!I84+'Year 2'!I84+'Year 3'!I84+'Year 4'!I84+'Year 5'!I84</f>
        <v>0</v>
      </c>
      <c r="J84" s="10"/>
    </row>
    <row r="85" spans="1:10">
      <c r="A85" s="148"/>
      <c r="B85" s="129">
        <f>'Year 1'!B85</f>
        <v>60400</v>
      </c>
      <c r="C85" s="28" t="str">
        <f>'Year 1'!C85</f>
        <v>Advertising</v>
      </c>
      <c r="D85" s="149"/>
      <c r="E85" s="173"/>
      <c r="F85" s="235">
        <f>'Year 1'!F85+'Year 2'!F85+'Year 3'!F85+'Year 4'!F85+'Year 5'!F85</f>
        <v>0</v>
      </c>
      <c r="G85" s="73">
        <f>'Year 1'!G85+'Year 2'!G85+'Year 3'!G85+'Year 4'!G85+'Year 5'!G85</f>
        <v>0</v>
      </c>
      <c r="H85" s="73">
        <f>'Year 1'!H85+'Year 2'!H85+'Year 3'!H85+'Year 4'!H85+'Year 5'!H85</f>
        <v>0</v>
      </c>
      <c r="I85" s="73">
        <f>'Year 1'!I85+'Year 2'!I85+'Year 3'!I85+'Year 4'!I85+'Year 5'!I85</f>
        <v>0</v>
      </c>
      <c r="J85" s="10"/>
    </row>
    <row r="86" spans="1:10">
      <c r="A86" s="148"/>
      <c r="B86" s="129">
        <f>'Year 1'!B86</f>
        <v>60500</v>
      </c>
      <c r="C86" s="28" t="str">
        <f>'Year 1'!C86</f>
        <v>Subscriptions/Books/Periodicals</v>
      </c>
      <c r="D86" s="149"/>
      <c r="E86" s="173"/>
      <c r="F86" s="235">
        <f>'Year 1'!F86+'Year 2'!F86+'Year 3'!F86+'Year 4'!F86+'Year 5'!F86</f>
        <v>0</v>
      </c>
      <c r="G86" s="73">
        <f>'Year 1'!G86+'Year 2'!G86+'Year 3'!G86+'Year 4'!G86+'Year 5'!G86</f>
        <v>0</v>
      </c>
      <c r="H86" s="73">
        <f>'Year 1'!H86+'Year 2'!H86+'Year 3'!H86+'Year 4'!H86+'Year 5'!H86</f>
        <v>0</v>
      </c>
      <c r="I86" s="73">
        <f>'Year 1'!I86+'Year 2'!I86+'Year 3'!I86+'Year 4'!I86+'Year 5'!I86</f>
        <v>0</v>
      </c>
      <c r="J86" s="10"/>
    </row>
    <row r="87" spans="1:10">
      <c r="A87" s="148"/>
      <c r="B87" s="129">
        <f>'Year 1'!B87</f>
        <v>60600</v>
      </c>
      <c r="C87" s="28" t="str">
        <f>'Year 1'!C87</f>
        <v>Memberships</v>
      </c>
      <c r="D87" s="149"/>
      <c r="E87" s="173"/>
      <c r="F87" s="235">
        <f>'Year 1'!F87+'Year 2'!F87+'Year 3'!F87+'Year 4'!F87+'Year 5'!F87</f>
        <v>0</v>
      </c>
      <c r="G87" s="73">
        <f>'Year 1'!G87+'Year 2'!G87+'Year 3'!G87+'Year 4'!G87+'Year 5'!G87</f>
        <v>0</v>
      </c>
      <c r="H87" s="73">
        <f>'Year 1'!H87+'Year 2'!H87+'Year 3'!H87+'Year 4'!H87+'Year 5'!H87</f>
        <v>0</v>
      </c>
      <c r="I87" s="73">
        <f>'Year 1'!I87+'Year 2'!I87+'Year 3'!I87+'Year 4'!I87+'Year 5'!I87</f>
        <v>0</v>
      </c>
      <c r="J87" s="10"/>
    </row>
    <row r="88" spans="1:10">
      <c r="A88" s="76" t="s">
        <v>77</v>
      </c>
      <c r="B88" s="77"/>
      <c r="C88" s="78" t="str">
        <f>'Year 1'!C88</f>
        <v>Total Other Direct Costs</v>
      </c>
      <c r="D88" s="150"/>
      <c r="E88" s="151"/>
      <c r="F88" s="281">
        <f>SUM(F54:F87)</f>
        <v>0</v>
      </c>
      <c r="G88" s="155">
        <f>SUM(G54:G87)</f>
        <v>0</v>
      </c>
      <c r="H88" s="155">
        <f>SUM(H54:H87)</f>
        <v>0</v>
      </c>
      <c r="I88" s="155">
        <f>SUM(I54:I87)</f>
        <v>0</v>
      </c>
      <c r="J88" s="21"/>
    </row>
    <row r="89" spans="1:10">
      <c r="A89" s="39"/>
      <c r="B89" s="39"/>
      <c r="C89" s="180"/>
      <c r="D89" s="181"/>
      <c r="E89" s="41"/>
      <c r="F89" s="239"/>
      <c r="G89" s="182"/>
      <c r="H89" s="182"/>
      <c r="I89" s="183"/>
      <c r="J89" s="10"/>
    </row>
    <row r="90" spans="1:10">
      <c r="A90" s="184" t="s">
        <v>82</v>
      </c>
      <c r="B90" s="185"/>
      <c r="C90" s="186" t="str">
        <f>'Year 1'!C90</f>
        <v>Total Direct Costs</v>
      </c>
      <c r="D90" s="187"/>
      <c r="E90" s="188"/>
      <c r="F90" s="242">
        <f>+F37+F40+F44+F51+F88</f>
        <v>0</v>
      </c>
      <c r="G90" s="190">
        <f>+G37+G40+G44+G51+G88</f>
        <v>0</v>
      </c>
      <c r="H90" s="190">
        <f>+H37+H40+H44+H51+H88</f>
        <v>0</v>
      </c>
      <c r="I90" s="190">
        <f>+I37+I40+I44+I51+I88</f>
        <v>0</v>
      </c>
      <c r="J90" s="191"/>
    </row>
    <row r="91" spans="1:10">
      <c r="A91" s="246" t="s">
        <v>83</v>
      </c>
      <c r="B91" s="255"/>
      <c r="C91" s="248" t="str">
        <f>'Year 1'!C91</f>
        <v>Indirect Cost</v>
      </c>
      <c r="D91" s="248"/>
      <c r="E91" s="249">
        <f>'Year 1'!$E$91</f>
        <v>0.43</v>
      </c>
      <c r="F91" s="261">
        <f>'Year 1'!F91+'Year 2'!F91+'Year 3'!F91+'Year 4'!F91+'Year 5'!F91</f>
        <v>0</v>
      </c>
      <c r="G91" s="262">
        <f>'Year 1'!G91+'Year 2'!G91+'Year 3'!G91+'Year 4'!G91+'Year 5'!G91</f>
        <v>0</v>
      </c>
      <c r="H91" s="263">
        <f>'Year 1'!H91+'Year 2'!H91+'Year 3'!H91+'Year 4'!H91+'Year 5'!H91</f>
        <v>0</v>
      </c>
      <c r="I91" s="253">
        <f>F91+G91+H91</f>
        <v>0</v>
      </c>
      <c r="J91" s="254"/>
    </row>
    <row r="92" spans="1:10" ht="13.8" thickBot="1">
      <c r="A92" s="184" t="s">
        <v>84</v>
      </c>
      <c r="B92" s="192"/>
      <c r="C92" s="193" t="str">
        <f>'Year 1'!C92</f>
        <v xml:space="preserve">Total Project Budget </v>
      </c>
      <c r="D92" s="194"/>
      <c r="E92" s="195"/>
      <c r="F92" s="243">
        <f>SUM(F90:F91)</f>
        <v>0</v>
      </c>
      <c r="G92" s="197">
        <f>SUM(G90:G91)</f>
        <v>0</v>
      </c>
      <c r="H92" s="197">
        <f>SUM(H90:H91)</f>
        <v>0</v>
      </c>
      <c r="I92" s="198">
        <f>SUM(I90:I91)</f>
        <v>0</v>
      </c>
      <c r="J92" s="7"/>
    </row>
    <row r="93" spans="1:10" ht="13.8" thickTop="1">
      <c r="J93" s="12"/>
    </row>
    <row r="94" spans="1:10">
      <c r="G94" s="244"/>
    </row>
    <row r="95" spans="1:10">
      <c r="G95" s="244"/>
    </row>
    <row r="97" spans="10:10">
      <c r="J97" s="245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scale="64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52282585671F4EBC6F626962BC5415" ma:contentTypeVersion="0" ma:contentTypeDescription="Create a new document." ma:contentTypeScope="" ma:versionID="3159455717ab9e89e2cc23922152a99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a31a2ced394aa296c8711c5b512798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A0E9D5-E02D-408E-BBF2-3222F3B59FF4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CA41103-FF09-4010-843B-A1019D7F37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6DDE0-EFA2-45FF-A2CB-334D9D9D94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Year 1</vt:lpstr>
      <vt:lpstr>Year 2</vt:lpstr>
      <vt:lpstr>Year 3</vt:lpstr>
      <vt:lpstr>Year 4</vt:lpstr>
      <vt:lpstr>Year 5</vt:lpstr>
      <vt:lpstr>Summary</vt:lpstr>
      <vt:lpstr>Summary!Print_Area</vt:lpstr>
      <vt:lpstr>'Year 1'!Print_Area</vt:lpstr>
      <vt:lpstr>'Year 2'!Print_Area</vt:lpstr>
      <vt:lpstr>'Year 3'!Print_Area</vt:lpstr>
      <vt:lpstr>'Year 4'!Print_Area</vt:lpstr>
      <vt:lpstr>'Year 5'!Print_Area</vt:lpstr>
    </vt:vector>
  </TitlesOfParts>
  <Company>University of Hartford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Portfolio, Julie</cp:lastModifiedBy>
  <cp:lastPrinted>2023-03-08T16:50:45Z</cp:lastPrinted>
  <dcterms:created xsi:type="dcterms:W3CDTF">2007-05-23T15:13:12Z</dcterms:created>
  <dcterms:modified xsi:type="dcterms:W3CDTF">2024-08-26T13:25:01Z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0x0101007B52282585671F4EBC6F626962BC5415</vt:lpwstr>
  </property>
</Properties>
</file>